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rogram\2018\APBD Perubahan 2018\KUPA PPAS 2018\"/>
    </mc:Choice>
  </mc:AlternateContent>
  <bookViews>
    <workbookView xWindow="0" yWindow="0" windowWidth="15915" windowHeight="11400" firstSheet="2" activeTab="2"/>
  </bookViews>
  <sheets>
    <sheet name="Pokir Awal" sheetId="3" state="hidden" r:id="rId1"/>
    <sheet name="Blm Tertampung" sheetId="2" state="hidden" r:id="rId2"/>
    <sheet name="Perubahan" sheetId="5" r:id="rId3"/>
    <sheet name="Prog" sheetId="1" r:id="rId4"/>
    <sheet name="29.01" sheetId="6" r:id="rId5"/>
  </sheets>
  <externalReferences>
    <externalReference r:id="rId6"/>
    <externalReference r:id="rId7"/>
  </externalReferences>
  <definedNames>
    <definedName name="as" localSheetId="4">#REF!</definedName>
    <definedName name="as">#REF!</definedName>
    <definedName name="B.Aparatur" localSheetId="4">#REF!</definedName>
    <definedName name="B.Aparatur">#REF!</definedName>
    <definedName name="B.Publik" localSheetId="4">#REF!</definedName>
    <definedName name="B.Publik">#REF!</definedName>
    <definedName name="daftar2">[1]PUPR!$B$13:$L$30</definedName>
    <definedName name="_xlnm.Print_Area" localSheetId="4">'29.01'!$B$2:$AD$69</definedName>
    <definedName name="_xlnm.Print_Area" localSheetId="1">'Blm Tertampung'!$B$4:$J$16</definedName>
    <definedName name="_xlnm.Print_Area" localSheetId="2">Perubahan!$C$2:$AA$164</definedName>
    <definedName name="_xlnm.Print_Area" localSheetId="0">'Pokir Awal'!$B$2:$O$136</definedName>
    <definedName name="_xlnm.Print_Area" localSheetId="3">Prog!$B$1:$T$33</definedName>
    <definedName name="_xlnm.Print_Titles" localSheetId="2">Perubahan!$6:$9</definedName>
    <definedName name="_xlnm.Print_Titles" localSheetId="0">'Pokir Awal'!$5:$7</definedName>
    <definedName name="_xlnm.Print_Titles" localSheetId="3">Prog!$6:$9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4" i="5" l="1"/>
  <c r="O56" i="6"/>
  <c r="O49" i="6"/>
  <c r="O46" i="6"/>
  <c r="AG29" i="6"/>
  <c r="O58" i="6"/>
  <c r="U25" i="5" l="1"/>
  <c r="U29" i="5"/>
  <c r="U31" i="5"/>
  <c r="Y150" i="5" l="1"/>
  <c r="Y149" i="5"/>
  <c r="Y148" i="5"/>
  <c r="Y147" i="5"/>
  <c r="Y146" i="5"/>
  <c r="Y145" i="5"/>
  <c r="Y144" i="5"/>
  <c r="Y143" i="5"/>
  <c r="Y141" i="5"/>
  <c r="Y140" i="5"/>
  <c r="Y139" i="5"/>
  <c r="Y138" i="5"/>
  <c r="Y136" i="5"/>
  <c r="Y134" i="5"/>
  <c r="Y133" i="5"/>
  <c r="Y132" i="5"/>
  <c r="Y129" i="5"/>
  <c r="Y128" i="5"/>
  <c r="Y127" i="5"/>
  <c r="Y126" i="5"/>
  <c r="Y125" i="5"/>
  <c r="Y124" i="5"/>
  <c r="Y123" i="5"/>
  <c r="Y122" i="5"/>
  <c r="Y120" i="5"/>
  <c r="Y119" i="5"/>
  <c r="Y118" i="5"/>
  <c r="Y117" i="5"/>
  <c r="Y116" i="5"/>
  <c r="Y115" i="5"/>
  <c r="Y113" i="5"/>
  <c r="Y112" i="5"/>
  <c r="Y111" i="5"/>
  <c r="Y110" i="5"/>
  <c r="Y109" i="5"/>
  <c r="Y108" i="5"/>
  <c r="Y107" i="5"/>
  <c r="Y106" i="5"/>
  <c r="Y105" i="5"/>
  <c r="Y104" i="5"/>
  <c r="Y103" i="5"/>
  <c r="Y102" i="5"/>
  <c r="Y101" i="5"/>
  <c r="Y100" i="5"/>
  <c r="Y99" i="5"/>
  <c r="Y98" i="5"/>
  <c r="Y97" i="5"/>
  <c r="Y96" i="5"/>
  <c r="Y95" i="5"/>
  <c r="Y94" i="5"/>
  <c r="Y93" i="5"/>
  <c r="Y92" i="5"/>
  <c r="Y90" i="5"/>
  <c r="Y89" i="5"/>
  <c r="Y88" i="5"/>
  <c r="Y86" i="5"/>
  <c r="Y85" i="5"/>
  <c r="Y84" i="5"/>
  <c r="Y82" i="5" l="1"/>
  <c r="Y81" i="5"/>
  <c r="Y80" i="5"/>
  <c r="Y79" i="5"/>
  <c r="Y78" i="5"/>
  <c r="Y77" i="5"/>
  <c r="Y76" i="5"/>
  <c r="Y75" i="5"/>
  <c r="Y74" i="5"/>
  <c r="Y73" i="5"/>
  <c r="Y72" i="5"/>
  <c r="Y71" i="5"/>
  <c r="Y70" i="5"/>
  <c r="Y69" i="5"/>
  <c r="Y68" i="5"/>
  <c r="Y67" i="5"/>
  <c r="Y65" i="5"/>
  <c r="Y64" i="5"/>
  <c r="Y63" i="5"/>
  <c r="Y62" i="5"/>
  <c r="Y61" i="5"/>
  <c r="Y60" i="5"/>
  <c r="Y59" i="5"/>
  <c r="Y58" i="5"/>
  <c r="Y57" i="5"/>
  <c r="Y56" i="5"/>
  <c r="Y55" i="5"/>
  <c r="Y54" i="5"/>
  <c r="Y53" i="5"/>
  <c r="Y52" i="5"/>
  <c r="Y51" i="5"/>
  <c r="Y50" i="5"/>
  <c r="Y49" i="5"/>
  <c r="Y48" i="5"/>
  <c r="Y47" i="5"/>
  <c r="Y46" i="5"/>
  <c r="Y45" i="5"/>
  <c r="Y44" i="5"/>
  <c r="Y41" i="5"/>
  <c r="Y40" i="5"/>
  <c r="Y39" i="5"/>
  <c r="Y38" i="5"/>
  <c r="Y37" i="5" s="1"/>
  <c r="Y36" i="5"/>
  <c r="Y34" i="5"/>
  <c r="Y32" i="5"/>
  <c r="Y31" i="5"/>
  <c r="Y30" i="5"/>
  <c r="Y29" i="5"/>
  <c r="Y28" i="5"/>
  <c r="Y27" i="5"/>
  <c r="Y26" i="5"/>
  <c r="Y25" i="5"/>
  <c r="Y24" i="5"/>
  <c r="Y15" i="5"/>
  <c r="Y16" i="5"/>
  <c r="Y17" i="5"/>
  <c r="Y18" i="5"/>
  <c r="Y19" i="5"/>
  <c r="Y20" i="5"/>
  <c r="Y21" i="5"/>
  <c r="Y22" i="5"/>
  <c r="Y14" i="5"/>
  <c r="Y142" i="5"/>
  <c r="Y137" i="5"/>
  <c r="Y135" i="5"/>
  <c r="Y131" i="5"/>
  <c r="Y130" i="5"/>
  <c r="Y121" i="5"/>
  <c r="Y114" i="5"/>
  <c r="Y91" i="5"/>
  <c r="Y87" i="5"/>
  <c r="Y83" i="5"/>
  <c r="Y35" i="5"/>
  <c r="Y33" i="5"/>
  <c r="Y13" i="5"/>
  <c r="Y66" i="5" l="1"/>
  <c r="Y43" i="5"/>
  <c r="Y23" i="5"/>
  <c r="Y12" i="5"/>
  <c r="Y42" i="5"/>
  <c r="Y152" i="5" l="1"/>
  <c r="Y11" i="5"/>
  <c r="AD11" i="5" l="1"/>
  <c r="U100" i="5"/>
  <c r="S13" i="1"/>
  <c r="Z25" i="5"/>
  <c r="S15" i="1"/>
  <c r="S16" i="1"/>
  <c r="S17" i="1"/>
  <c r="T142" i="5"/>
  <c r="Q30" i="1"/>
  <c r="U142" i="5"/>
  <c r="R30" i="1"/>
  <c r="Z146" i="5"/>
  <c r="Z150" i="5"/>
  <c r="Z142" i="5"/>
  <c r="S30" i="1"/>
  <c r="P142" i="5"/>
  <c r="P30" i="1"/>
  <c r="Q29" i="1"/>
  <c r="R29" i="1"/>
  <c r="S29" i="1"/>
  <c r="P29" i="1"/>
  <c r="Q28" i="1"/>
  <c r="R28" i="1"/>
  <c r="S28" i="1"/>
  <c r="P28" i="1"/>
  <c r="Q27" i="1"/>
  <c r="R27" i="1"/>
  <c r="S27" i="1"/>
  <c r="P27" i="1"/>
  <c r="Q26" i="1"/>
  <c r="R26" i="1"/>
  <c r="S26" i="1"/>
  <c r="P26" i="1"/>
  <c r="Q25" i="1"/>
  <c r="R25" i="1"/>
  <c r="S25" i="1"/>
  <c r="P25" i="1"/>
  <c r="Q24" i="1"/>
  <c r="U91" i="5"/>
  <c r="R24" i="1" s="1"/>
  <c r="Z95" i="5"/>
  <c r="Z100" i="5"/>
  <c r="Z91" i="5"/>
  <c r="P24" i="1"/>
  <c r="Q23" i="1"/>
  <c r="R23" i="1"/>
  <c r="S23" i="1"/>
  <c r="P23" i="1"/>
  <c r="Q22" i="1"/>
  <c r="R22" i="1"/>
  <c r="S22" i="1"/>
  <c r="P22" i="1"/>
  <c r="Q21" i="1"/>
  <c r="Q19" i="1" s="1"/>
  <c r="P21" i="1"/>
  <c r="Q20" i="1"/>
  <c r="P20" i="1"/>
  <c r="Q17" i="1"/>
  <c r="R17" i="1"/>
  <c r="P17" i="1"/>
  <c r="Q16" i="1"/>
  <c r="R16" i="1"/>
  <c r="P16" i="1"/>
  <c r="Q15" i="1"/>
  <c r="R15" i="1"/>
  <c r="P15" i="1"/>
  <c r="Q14" i="1"/>
  <c r="U23" i="5"/>
  <c r="R14" i="1" s="1"/>
  <c r="P14" i="1"/>
  <c r="Q13" i="1"/>
  <c r="R13" i="1"/>
  <c r="P13" i="1"/>
  <c r="Z44" i="5"/>
  <c r="Z45" i="5"/>
  <c r="Z46" i="5"/>
  <c r="Z47" i="5"/>
  <c r="Z48" i="5"/>
  <c r="Z49" i="5"/>
  <c r="Z50" i="5"/>
  <c r="Z51" i="5"/>
  <c r="Z52" i="5"/>
  <c r="Z53" i="5"/>
  <c r="Z54" i="5"/>
  <c r="Z55" i="5"/>
  <c r="Z56" i="5"/>
  <c r="Z57" i="5"/>
  <c r="Z58" i="5"/>
  <c r="Z59" i="5"/>
  <c r="Z60" i="5"/>
  <c r="Z61" i="5"/>
  <c r="Z62" i="5"/>
  <c r="Z63" i="5"/>
  <c r="Z64" i="5"/>
  <c r="Z43" i="5" s="1"/>
  <c r="S20" i="1" s="1"/>
  <c r="Z65" i="5"/>
  <c r="Z67" i="5"/>
  <c r="Z68" i="5"/>
  <c r="Z69" i="5"/>
  <c r="Z70" i="5"/>
  <c r="Z71" i="5"/>
  <c r="Z72" i="5"/>
  <c r="Z73" i="5"/>
  <c r="Z74" i="5"/>
  <c r="Z75" i="5"/>
  <c r="Z76" i="5"/>
  <c r="Z77" i="5"/>
  <c r="Z78" i="5"/>
  <c r="Z79" i="5"/>
  <c r="Z80" i="5"/>
  <c r="Z81" i="5"/>
  <c r="Z82" i="5"/>
  <c r="Z84" i="5"/>
  <c r="Z85" i="5"/>
  <c r="Z86" i="5"/>
  <c r="Z83" i="5"/>
  <c r="Z88" i="5"/>
  <c r="Z89" i="5"/>
  <c r="Z90" i="5"/>
  <c r="Z87" i="5"/>
  <c r="Z92" i="5"/>
  <c r="Z93" i="5"/>
  <c r="Z94" i="5"/>
  <c r="Z96" i="5"/>
  <c r="Z97" i="5"/>
  <c r="Z98" i="5"/>
  <c r="Z99" i="5"/>
  <c r="Z101" i="5"/>
  <c r="Z102" i="5"/>
  <c r="Z103" i="5"/>
  <c r="Z104" i="5"/>
  <c r="Z105" i="5"/>
  <c r="Z106" i="5"/>
  <c r="Z107" i="5"/>
  <c r="Z108" i="5"/>
  <c r="Z109" i="5"/>
  <c r="Z110" i="5"/>
  <c r="Z111" i="5"/>
  <c r="Z112" i="5"/>
  <c r="Z113" i="5"/>
  <c r="Z115" i="5"/>
  <c r="Z116" i="5"/>
  <c r="Z117" i="5"/>
  <c r="Z118" i="5"/>
  <c r="Z119" i="5"/>
  <c r="Z120" i="5"/>
  <c r="Z114" i="5"/>
  <c r="Z122" i="5"/>
  <c r="Z123" i="5"/>
  <c r="Z124" i="5"/>
  <c r="Z125" i="5"/>
  <c r="Z126" i="5"/>
  <c r="Z127" i="5"/>
  <c r="Z128" i="5"/>
  <c r="Z129" i="5"/>
  <c r="Z121" i="5"/>
  <c r="Z132" i="5"/>
  <c r="Z133" i="5"/>
  <c r="Z134" i="5"/>
  <c r="Z131" i="5"/>
  <c r="Z136" i="5"/>
  <c r="Z135" i="5"/>
  <c r="Z138" i="5"/>
  <c r="Z139" i="5"/>
  <c r="Z140" i="5"/>
  <c r="Z141" i="5"/>
  <c r="Z137" i="5"/>
  <c r="Z143" i="5"/>
  <c r="Z144" i="5"/>
  <c r="Z145" i="5"/>
  <c r="U146" i="5"/>
  <c r="Z14" i="5"/>
  <c r="Z15" i="5"/>
  <c r="Z16" i="5"/>
  <c r="Z17" i="5"/>
  <c r="Z18" i="5"/>
  <c r="Z19" i="5"/>
  <c r="Z20" i="5"/>
  <c r="Z21" i="5"/>
  <c r="Z22" i="5"/>
  <c r="Z13" i="5"/>
  <c r="Z24" i="5"/>
  <c r="Z26" i="5"/>
  <c r="Z27" i="5"/>
  <c r="Z28" i="5"/>
  <c r="Z29" i="5"/>
  <c r="Z30" i="5"/>
  <c r="Z31" i="5"/>
  <c r="Z32" i="5"/>
  <c r="Z34" i="5"/>
  <c r="Z33" i="5"/>
  <c r="Z36" i="5"/>
  <c r="Z35" i="5"/>
  <c r="Z38" i="5"/>
  <c r="Z39" i="5"/>
  <c r="Z40" i="5"/>
  <c r="Z41" i="5"/>
  <c r="Z37" i="5"/>
  <c r="U43" i="5"/>
  <c r="R20" i="1" s="1"/>
  <c r="U66" i="5"/>
  <c r="R21" i="1" s="1"/>
  <c r="U83" i="5"/>
  <c r="U87" i="5"/>
  <c r="U114" i="5"/>
  <c r="U121" i="5"/>
  <c r="U131" i="5"/>
  <c r="U135" i="5"/>
  <c r="U137" i="5"/>
  <c r="U13" i="5"/>
  <c r="U33" i="5"/>
  <c r="U35" i="5"/>
  <c r="U37" i="5"/>
  <c r="T43" i="5"/>
  <c r="T66" i="5"/>
  <c r="T83" i="5"/>
  <c r="T87" i="5"/>
  <c r="T91" i="5"/>
  <c r="T114" i="5"/>
  <c r="T121" i="5"/>
  <c r="T131" i="5"/>
  <c r="T135" i="5"/>
  <c r="T137" i="5"/>
  <c r="T42" i="5"/>
  <c r="T13" i="5"/>
  <c r="T23" i="5"/>
  <c r="T33" i="5"/>
  <c r="T35" i="5"/>
  <c r="T37" i="5"/>
  <c r="T12" i="5"/>
  <c r="T152" i="5"/>
  <c r="R152" i="5"/>
  <c r="Q23" i="5"/>
  <c r="Q33" i="5"/>
  <c r="Q35" i="5"/>
  <c r="Q37" i="5"/>
  <c r="Q43" i="5"/>
  <c r="Q66" i="5"/>
  <c r="Q83" i="5"/>
  <c r="Q87" i="5"/>
  <c r="Q91" i="5"/>
  <c r="Q114" i="5"/>
  <c r="Q121" i="5"/>
  <c r="Q131" i="5"/>
  <c r="Q135" i="5"/>
  <c r="Q142" i="5"/>
  <c r="Q152" i="5"/>
  <c r="P43" i="5"/>
  <c r="P66" i="5"/>
  <c r="P83" i="5"/>
  <c r="P87" i="5"/>
  <c r="P91" i="5"/>
  <c r="P114" i="5"/>
  <c r="P121" i="5"/>
  <c r="P131" i="5"/>
  <c r="P135" i="5"/>
  <c r="P137" i="5"/>
  <c r="P42" i="5"/>
  <c r="P13" i="5"/>
  <c r="P23" i="5"/>
  <c r="P33" i="5"/>
  <c r="P35" i="5"/>
  <c r="P37" i="5"/>
  <c r="P12" i="5"/>
  <c r="P152" i="5"/>
  <c r="C92" i="5"/>
  <c r="C93" i="5"/>
  <c r="C94" i="5"/>
  <c r="C95" i="5"/>
  <c r="C96" i="5"/>
  <c r="C97" i="5"/>
  <c r="C98" i="5"/>
  <c r="C99" i="5"/>
  <c r="C100" i="5"/>
  <c r="C101" i="5"/>
  <c r="C102" i="5"/>
  <c r="C103" i="5"/>
  <c r="C104" i="5"/>
  <c r="C105" i="5"/>
  <c r="C106" i="5"/>
  <c r="C107" i="5"/>
  <c r="C108" i="5"/>
  <c r="C109" i="5"/>
  <c r="C110" i="5"/>
  <c r="C111" i="5"/>
  <c r="C113" i="5"/>
  <c r="C115" i="5"/>
  <c r="C116" i="5"/>
  <c r="C117" i="5"/>
  <c r="C118" i="5"/>
  <c r="C119" i="5"/>
  <c r="C120" i="5"/>
  <c r="C122" i="5"/>
  <c r="C123" i="5"/>
  <c r="C124" i="5"/>
  <c r="C125" i="5"/>
  <c r="C126" i="5"/>
  <c r="C127" i="5"/>
  <c r="C128" i="5"/>
  <c r="C129" i="5"/>
  <c r="C132" i="5"/>
  <c r="C133" i="5"/>
  <c r="C134" i="5"/>
  <c r="C136" i="5"/>
  <c r="C138" i="5"/>
  <c r="C139" i="5"/>
  <c r="C140" i="5"/>
  <c r="C141" i="5"/>
  <c r="C143" i="5"/>
  <c r="C144" i="5"/>
  <c r="C145" i="5"/>
  <c r="C146" i="5"/>
  <c r="C150" i="5"/>
  <c r="Z149" i="5"/>
  <c r="Z148" i="5"/>
  <c r="Z147" i="5"/>
  <c r="Z130" i="5"/>
  <c r="C112" i="5"/>
  <c r="C15" i="5"/>
  <c r="C16" i="5"/>
  <c r="C17" i="5"/>
  <c r="C18" i="5"/>
  <c r="C19" i="5"/>
  <c r="C20" i="5"/>
  <c r="C21" i="5"/>
  <c r="C22" i="5"/>
  <c r="C24" i="5"/>
  <c r="C25" i="5"/>
  <c r="C26" i="5"/>
  <c r="C27" i="5"/>
  <c r="C28" i="5"/>
  <c r="C29" i="5"/>
  <c r="C30" i="5"/>
  <c r="C31" i="5"/>
  <c r="C32" i="5"/>
  <c r="C34" i="5"/>
  <c r="C36" i="5"/>
  <c r="C38" i="5"/>
  <c r="C39" i="5"/>
  <c r="C40" i="5"/>
  <c r="C41" i="5"/>
  <c r="C44" i="5"/>
  <c r="C45" i="5"/>
  <c r="C46" i="5"/>
  <c r="C47" i="5"/>
  <c r="C48" i="5"/>
  <c r="C49" i="5"/>
  <c r="C50" i="5"/>
  <c r="C51" i="5"/>
  <c r="C52" i="5"/>
  <c r="C53" i="5"/>
  <c r="C54" i="5"/>
  <c r="C55" i="5"/>
  <c r="C56" i="5"/>
  <c r="C57" i="5"/>
  <c r="C58" i="5"/>
  <c r="C59" i="5"/>
  <c r="C60" i="5"/>
  <c r="C61" i="5"/>
  <c r="C62" i="5"/>
  <c r="C63" i="5"/>
  <c r="C64" i="5"/>
  <c r="C65" i="5"/>
  <c r="C67" i="5"/>
  <c r="C68" i="5"/>
  <c r="C69" i="5"/>
  <c r="C70" i="5"/>
  <c r="C71" i="5"/>
  <c r="C72" i="5"/>
  <c r="C73" i="5"/>
  <c r="C74" i="5"/>
  <c r="C75" i="5"/>
  <c r="C76" i="5"/>
  <c r="C77" i="5"/>
  <c r="C78" i="5"/>
  <c r="C79" i="5"/>
  <c r="C80" i="5"/>
  <c r="C81" i="5"/>
  <c r="C82" i="5"/>
  <c r="C84" i="5"/>
  <c r="C85" i="5"/>
  <c r="C86" i="5"/>
  <c r="C88" i="5"/>
  <c r="C89" i="5"/>
  <c r="AF50" i="5"/>
  <c r="AF53" i="5"/>
  <c r="AE30" i="5"/>
  <c r="AF29" i="5"/>
  <c r="AE27" i="5"/>
  <c r="Q13" i="5"/>
  <c r="T11" i="5"/>
  <c r="P11" i="5"/>
  <c r="AF9" i="5"/>
  <c r="W9" i="1"/>
  <c r="M136" i="3"/>
  <c r="L136" i="3"/>
  <c r="K136" i="3"/>
  <c r="J136" i="3"/>
  <c r="I136" i="3"/>
  <c r="H136" i="3"/>
  <c r="G136" i="3"/>
  <c r="H11" i="2"/>
  <c r="Z23" i="5" l="1"/>
  <c r="P12" i="1"/>
  <c r="Q12" i="1"/>
  <c r="Q32" i="1" s="1"/>
  <c r="P19" i="1"/>
  <c r="Z66" i="5"/>
  <c r="S21" i="1" s="1"/>
  <c r="Z12" i="5"/>
  <c r="S14" i="1"/>
  <c r="S12" i="1" s="1"/>
  <c r="R12" i="1"/>
  <c r="U12" i="5"/>
  <c r="Q11" i="1"/>
  <c r="P32" i="1"/>
  <c r="R19" i="1"/>
  <c r="R32" i="1" s="1"/>
  <c r="U42" i="5"/>
  <c r="S24" i="1"/>
  <c r="Z42" i="5" l="1"/>
  <c r="Z152" i="5"/>
  <c r="S19" i="1"/>
  <c r="S32" i="1" s="1"/>
  <c r="P11" i="1"/>
  <c r="Z11" i="5"/>
  <c r="R11" i="1"/>
  <c r="V11" i="1" s="1"/>
  <c r="U152" i="5"/>
  <c r="U11" i="5"/>
  <c r="AE11" i="5" s="1"/>
  <c r="S11" i="1" l="1"/>
  <c r="W11" i="1"/>
  <c r="X8" i="1"/>
  <c r="W8" i="1"/>
</calcChain>
</file>

<file path=xl/sharedStrings.xml><?xml version="1.0" encoding="utf-8"?>
<sst xmlns="http://schemas.openxmlformats.org/spreadsheetml/2006/main" count="2035" uniqueCount="678">
  <si>
    <t>NIP. 19640515 199003 1 001</t>
  </si>
  <si>
    <t>Ir. FATHOL BARI, Sc. Eng</t>
  </si>
  <si>
    <t>Provinsi Sumatera Barat</t>
  </si>
  <si>
    <t>Kepala Dinas Pekerjaan Umum dan Penataan Ruang</t>
  </si>
  <si>
    <t>Padang ,        Juli 2018</t>
  </si>
  <si>
    <t>Untuk memfungsikan SPAM di Kws. Palangai - Nyiur Melambai Kab. Pesel</t>
  </si>
  <si>
    <t>Kab. Pesisir Selatan</t>
  </si>
  <si>
    <t>Peningkatan Sistem Pelayanan Air Minum (SPAM) Kawasan Palangai - Nyiur Melambai Kabupaten Pesisir Selatan</t>
  </si>
  <si>
    <t>0005.</t>
  </si>
  <si>
    <t>219.</t>
  </si>
  <si>
    <t>01.</t>
  </si>
  <si>
    <t>03.</t>
  </si>
  <si>
    <t>1.</t>
  </si>
  <si>
    <t>Untuk pengaturan terkait potensi sumber air di Prov. Sumatera Barat</t>
  </si>
  <si>
    <t>1 Dokumen</t>
  </si>
  <si>
    <t>Penyusunan Jakstra Air Minum</t>
  </si>
  <si>
    <t>Untuk memenuhi persyaratan pelaksanaan fisik</t>
  </si>
  <si>
    <t>Penyusunan Review DED  SPAM Kawasan Singgalang Kota Padang Panjang, Kabupaten Tanah Datar</t>
  </si>
  <si>
    <t>Penyusunan Dokumen Lingkungan SPAM Kawasan Singgalang Kota Padang Panjang, Kabupaten Tanah Datar</t>
  </si>
  <si>
    <t>Belum adanya Dokling, Tanah belum bebas, perlu review desain</t>
  </si>
  <si>
    <t>1 Kawasan</t>
  </si>
  <si>
    <t>Sumatera Barat</t>
  </si>
  <si>
    <t>Instalasi Jaringan Air Minum</t>
  </si>
  <si>
    <t>Peningkatan Kinerja Pelayanan Sistem Pelayanan Air Minum (SPAM) di Prov.Sumatra Barat Wilayah I</t>
  </si>
  <si>
    <t>DED Peningkatan SPAM kws Silayo Kab. Solok; DED Peningkatan SPAM IKK Lubuk Tarok Kab. Sijunjung; DED Peningkatan SPAM IKK Palangai Kab. Pesel untuk mendukung usulan program APBN</t>
  </si>
  <si>
    <t>4 Dokumen</t>
  </si>
  <si>
    <t>Tersusunnya Dokumen Perencanaan Sistem Penyediaan Air Minum Regional</t>
  </si>
  <si>
    <t>Penyusunan Rencana Sistem Pelayanan Air Minum (SPAM) Regional di Prov.Sumatra Barat</t>
  </si>
  <si>
    <t>0004.</t>
  </si>
  <si>
    <t>15 Kab/Kota</t>
  </si>
  <si>
    <t>Terlaksananya Pembinaan dan Evaluasi Kegiatan Pamsimas</t>
  </si>
  <si>
    <t>Pembinaan kegiatan PAMSIMAS di Provinsi Sumatra Barat</t>
  </si>
  <si>
    <t>0002.</t>
  </si>
  <si>
    <t xml:space="preserve">12 Laporan Bulanan dan 1 Laporan Tahunan
</t>
  </si>
  <si>
    <t>Terlaksananya Laporan Kegiatan Keciptakaryaan di Provinsi Sumatera Barat</t>
  </si>
  <si>
    <t>Pembinaan dan Pengendalian Kegiatan Keciptakaryaan di Provinsi Sumatra Barat</t>
  </si>
  <si>
    <t>0001.</t>
  </si>
  <si>
    <t>Meningkatnya Pengendalian Kegiatan Keciptakaryaan di Provinsi Sumatera Barat</t>
  </si>
  <si>
    <t>Pengelolaan dan Pengembangan SPAM Lintas Daerah Kab/Kota</t>
  </si>
  <si>
    <t>11</t>
  </si>
  <si>
    <t>03</t>
  </si>
  <si>
    <t>01</t>
  </si>
  <si>
    <t>Mendesak untuk ditangani</t>
  </si>
  <si>
    <t>300 m</t>
  </si>
  <si>
    <t>Pembangunan Drainase Kabupaten Solok dan Kota Solok</t>
  </si>
  <si>
    <t>Pembangunan Drainase Kabupaten Tanah Datar dan Kota Padang Panjang</t>
  </si>
  <si>
    <t>Terlaksananya Pengelolaan Sistem Drainase Kewenangan Provinsi</t>
  </si>
  <si>
    <t>Survey Drainase Lintas Kab/Kota</t>
  </si>
  <si>
    <t>218.</t>
  </si>
  <si>
    <t>cek angka lagi</t>
  </si>
  <si>
    <t>Pembangunan drainase tidak jadi dilaksanakan karena  sesuai dengan hasil kajian BWS V pada lokasi tersebut tidak efektif untuk dilaksanakan pengendalian genangan</t>
  </si>
  <si>
    <t>Meningkatnya Pengelolaan Sistem Drainase Kewenangan Provinsi</t>
  </si>
  <si>
    <t xml:space="preserve">Pembanguanan Drainase Lintas Kab/Kota </t>
  </si>
  <si>
    <t>cek</t>
  </si>
  <si>
    <t>Pengelolaan Sistem Drainase Kewenangan Provinsi</t>
  </si>
  <si>
    <t>10</t>
  </si>
  <si>
    <t xml:space="preserve">Penyesuaian kebutuhan belanja sesuai dengan Pergub Nomor 74 tahun 2016
</t>
  </si>
  <si>
    <t>1 Kegiatan</t>
  </si>
  <si>
    <t>Terlaksananya kegiatan Intensifikasi dan Ekstensifikasi Retribusi UPTD</t>
  </si>
  <si>
    <t>Intensifikasi dan Ekstensifikasi Retribusi</t>
  </si>
  <si>
    <t>037.</t>
  </si>
  <si>
    <t>Terlaksananya Peningkatan dan Pengembangan Pengelolaan Keuangan Daerah</t>
  </si>
  <si>
    <t>Peningkatan dan Pengembangan Pengelolaan Keuangan Daerah</t>
  </si>
  <si>
    <t>09</t>
  </si>
  <si>
    <t>037</t>
  </si>
  <si>
    <t>1 Dokumen (1 Laporan Tahunan)</t>
  </si>
  <si>
    <t xml:space="preserve">1 Dokumen (1 Laporan Tahunan)
</t>
  </si>
  <si>
    <t>Terlaksananya Monitoring Penyelenggaraan Penataan Ruang</t>
  </si>
  <si>
    <t>Monitoring Penyelenggaraan Penataan Ruang</t>
  </si>
  <si>
    <t>0003.</t>
  </si>
  <si>
    <t>036.</t>
  </si>
  <si>
    <t>Terlaksananya Operasional PPNS Bidang Penataan Ruang</t>
  </si>
  <si>
    <t>Pengawasan Pemanfaatan Ruang oleh Penyidik Pegawai Negeri Sipil (PPNS) Penataan Ruang Provinsi Sumatra Barat</t>
  </si>
  <si>
    <t>Penyesuaian kebutuhan belanja</t>
  </si>
  <si>
    <t>Terlaksananya Pengawasan Teknis SPM Bidang Penataan Ruang di Kabupaten / Kota</t>
  </si>
  <si>
    <t>Pengawasan Teknis Standar Pelayanan Minimal (SPM) Bidang Penataan Ruang di Kab/Kota</t>
  </si>
  <si>
    <t>Tercapainya kinerja penyelenggaraan penataan ruang yang lebih tinggi</t>
  </si>
  <si>
    <t>Pengendalian dan Pengawasan Pemanfaatan Ruang</t>
  </si>
  <si>
    <t>08</t>
  </si>
  <si>
    <t>036</t>
  </si>
  <si>
    <t>Kabupaten/Kota Provinsi Sumatera Barat</t>
  </si>
  <si>
    <t xml:space="preserve">Kabupaten / kota Sumatera Barat
</t>
  </si>
  <si>
    <t>Terlaksananya Kampanye Publik Penataan Ruang melalui Media Massa</t>
  </si>
  <si>
    <t>Penyebarluasan Informasi dan Bahan Komunikasi Penataan Ruang</t>
  </si>
  <si>
    <t>0011.</t>
  </si>
  <si>
    <t>035.</t>
  </si>
  <si>
    <t>19 Kabupaten/Kota</t>
  </si>
  <si>
    <t>19 Kabupaten / Kota</t>
  </si>
  <si>
    <t>Terlaksananya Sosialisasi Peraturan Perundang-undangan Bidang Penataan Ruang</t>
  </si>
  <si>
    <t>Peningkatan Pemahaman Pemangku Kepentingan Terhadap Penataan Ruang</t>
  </si>
  <si>
    <t>0010.</t>
  </si>
  <si>
    <t>Terlaksananya Koordinasi Perencanaan Pemamfaatan dan Pengendalian Pemamfaatan Ruang Lintas Kabupaten/Kota Provinsi Sumatera Barat/ BKPRD</t>
  </si>
  <si>
    <t>Koordinasi Perencanaan Tata Ruang,Pemanfaatan Ruang dan Pengendalian Pemanfaatan Ruang Provinsi Sumatra Barat</t>
  </si>
  <si>
    <t>0009.</t>
  </si>
  <si>
    <t>1 Perda</t>
  </si>
  <si>
    <t>Terlaksananya Proses Legalisasi Revisi RTRW Provinsi Sumatera Barat</t>
  </si>
  <si>
    <t xml:space="preserve">Legaliasasi Perda Revisi RTRW Provinsi Sumatra Barat </t>
  </si>
  <si>
    <t>0008.</t>
  </si>
  <si>
    <t>Penyesuaian Sisa Tender</t>
  </si>
  <si>
    <t>Terlaksananya penjaringan Data dan Informasi Penataan Ruang Kabupaten/ Kota/ Provinsi Sumatera Barat</t>
  </si>
  <si>
    <t>Penyusunan Database ke PU an  dan Tata Ruang Provinsi/Kab/kota</t>
  </si>
  <si>
    <t>0007.</t>
  </si>
  <si>
    <t>19 Kabupaten/kota</t>
  </si>
  <si>
    <t>Terlaksananya pelatihan interpretasi citra satelit dan penyusunan peta tematik rencana tata ruang</t>
  </si>
  <si>
    <t>Pelatihan Pemetaan Tata Ruang</t>
  </si>
  <si>
    <t>2 Perda</t>
  </si>
  <si>
    <t>Terlaksananya proses legalisasi Ranperda RTR kawasan Strategis Provinsi Danau Maninjau dan Danau Singkarak</t>
  </si>
  <si>
    <t>Proses Legilisasi RTR Kawasan Strategis Provinsi (KSP)</t>
  </si>
  <si>
    <t>Terlaksananya Penyusunan Zoning regulation Kawasan Wisata Mandeh Kab. Pesisir Selatan</t>
  </si>
  <si>
    <t>Penyusunan RTR Kawasan Strategis Provinsi (KSP)</t>
  </si>
  <si>
    <t>Tercapainya Kinerja Penyelenggaraan Penataan Ruang yang lebih tinggi</t>
  </si>
  <si>
    <t>Perencanaan Penataan Ruang</t>
  </si>
  <si>
    <t>07</t>
  </si>
  <si>
    <t>035</t>
  </si>
  <si>
    <t>Perlunya percepatan sertifikasi berdasarkan Instruksi Menteri PUPERA No. ….</t>
  </si>
  <si>
    <t>1 Dokumen (1 x Kegiatan, 30 Orang)</t>
  </si>
  <si>
    <t>Sertifikasi Ahli Muda</t>
  </si>
  <si>
    <t>0007</t>
  </si>
  <si>
    <t>Bukan kewenangan provinsi</t>
  </si>
  <si>
    <t>1 Ranperda</t>
  </si>
  <si>
    <t>Tersusunnya Ranperda Sistem Manajemen Mutu</t>
  </si>
  <si>
    <t>Penyusunan Ranperda SMM</t>
  </si>
  <si>
    <t>034.</t>
  </si>
  <si>
    <t>Tersusunnya Ranperda SMK3</t>
  </si>
  <si>
    <t>Penyusunan Ranperda SMK3</t>
  </si>
  <si>
    <t>0006.</t>
  </si>
  <si>
    <t xml:space="preserve">1 laporan </t>
  </si>
  <si>
    <t>Dokumen Profil jasa konstruksi</t>
  </si>
  <si>
    <t xml:space="preserve">Kegiatan Update Profil Jasa Konstruksi </t>
  </si>
  <si>
    <t xml:space="preserve">1 Dokumen (7x kegiatan, 350 Orang)
</t>
  </si>
  <si>
    <t>Kegiatan Lokakarya Road Safety, Kegiatan Sosialisasi tentang Penilai Ahli, Kegiatan Forum Komunikasi Jasa Konstruksi (2 Kali), Kegiatan Sosialisasi Undang-undang No 11 Tahun 2014 Tentang Insinyur (1 kali) dan Kegiatan Lokakarya dan Sosialisasi Permen PU No 31 Tahun 2015 ( 1 kali)</t>
  </si>
  <si>
    <t>Lokakarya,Sosialisasi dan Forum Komunikasi Jasa Konstruksi</t>
  </si>
  <si>
    <t xml:space="preserve">1 Dokumen (8x Kegiatan, 400 Orang)
</t>
  </si>
  <si>
    <t>Kegiatan Pelatihan Penata Usaha Keuangan, Kegiatan Pelatihan Aspek Hukum Kontrak,Kegiatan Pelatihan Penyusunan HPS, Kegiatan Bimtek Sistem Manajemen Mutu, Kegiatan Bimtek K3, Kegiatan Pelatihan Pengawasan Pekerjaan Kontruksi, Kegiatan Pelatihan Pengelolaan Teknis Bangunan Nrgara dan Kegiatan Pelatihan Pengawasan Pekerjaan Konstruksi</t>
  </si>
  <si>
    <t>Kegiatan Bimbingan Teknis/Workshop Jasa Konstruksi</t>
  </si>
  <si>
    <t>Terbentuknya produk hukum daerah yang aspiratif, akomodatif dan mengacu pada hukum nasional</t>
  </si>
  <si>
    <t>Peningkatan dan Pengembangan Jasa Konstruksi</t>
  </si>
  <si>
    <t>06</t>
  </si>
  <si>
    <t>034</t>
  </si>
  <si>
    <t>1 Paket</t>
  </si>
  <si>
    <t>Penyusunan Masterplan Pasar Koto Baru</t>
  </si>
  <si>
    <t>DED Eks BKD</t>
  </si>
  <si>
    <t>Kota Padang</t>
  </si>
  <si>
    <t>Pembangunan Eks Gedung Kantor Badan Kepegawaian Daerah Provinsi Sumatera Barat</t>
  </si>
  <si>
    <t>Rekonstruksi Bangunan Pasca Bencana II</t>
  </si>
  <si>
    <t>Pembangunan Lapangan Tenis Gubernuran (Lanjutan)</t>
  </si>
  <si>
    <t>3 Dokumen</t>
  </si>
  <si>
    <t>Pembangunan Gedung Kantor Dispora</t>
  </si>
  <si>
    <t>Lanjutan</t>
  </si>
  <si>
    <t>Pembangunan Shelter Evakuasi Tsunami Mushala Jabal Rahmah Painan (Lanjutan)</t>
  </si>
  <si>
    <t>Pembayaran Denda 2017 Gedung KB</t>
  </si>
  <si>
    <t>Perubahan Anggaran Pekerjaan</t>
  </si>
  <si>
    <t>1 Unit</t>
  </si>
  <si>
    <t>Terlaksananya Rekonstruksi Pasca Bencana</t>
  </si>
  <si>
    <t>Rekonstruksi Bangunan Pasca I</t>
  </si>
  <si>
    <t>0021.</t>
  </si>
  <si>
    <t>033.</t>
  </si>
  <si>
    <t>19 Kab/Kota</t>
  </si>
  <si>
    <t>Terlaksananya Assesmen Bangunan Gedung</t>
  </si>
  <si>
    <t>Assesment bangunan gedung dan sertifikasi bangunan gedung</t>
  </si>
  <si>
    <t>0020.</t>
  </si>
  <si>
    <t>.033.</t>
  </si>
  <si>
    <t>Penyesuaian Sesuai Kebutuhan Yang Dilaksanakan dan Penambahan Perjalanan Dinas</t>
  </si>
  <si>
    <t>1 Kl, (102 orang)</t>
  </si>
  <si>
    <t>1 Kl (102 Orang)</t>
  </si>
  <si>
    <t>Terlaksananya Pembinaan Fasilitas TABG</t>
  </si>
  <si>
    <t>Pembinaan Tim Ahli Bangunan Gedung (TABG)</t>
  </si>
  <si>
    <t>0019.</t>
  </si>
  <si>
    <t>Penyesuaian kebutuhan pelatihan yang dilaksanakan dan penambahan perjalanan dinas</t>
  </si>
  <si>
    <t>2 kl, (114 orang)</t>
  </si>
  <si>
    <t>2 Kl (114 orang)</t>
  </si>
  <si>
    <t>Terlaksananya pelayanan konsultasi teknis dan informasi</t>
  </si>
  <si>
    <t xml:space="preserve">Penyelenggaraan Layanan Konsultasi Teknis dan Advokasi Serta Tersedianya Data Informasi Teknis Bidang Kecipta Karyaan </t>
  </si>
  <si>
    <t>0018.</t>
  </si>
  <si>
    <t xml:space="preserve">Perubahan Nama Paket Pekerjaan
</t>
  </si>
  <si>
    <t>1 Laporan</t>
  </si>
  <si>
    <t>Terlaksananya Pendampingan Pembinaan pengelolaan Rumah Negara di Sumatera Barat</t>
  </si>
  <si>
    <t>Pendampingan Pembinaan Pengelolaan Rumah Negara di Sumatra Barat</t>
  </si>
  <si>
    <t>0017.</t>
  </si>
  <si>
    <t>2 Dokumen</t>
  </si>
  <si>
    <t>Kab. Lima Puluh Kota</t>
  </si>
  <si>
    <t>Terlaksananya Perencanaan Pembangunan Taman Wisata Kelok Sembilan</t>
  </si>
  <si>
    <t xml:space="preserve">Pembangunan Taman Wisata Kelok Sembilan </t>
  </si>
  <si>
    <t>0015.</t>
  </si>
  <si>
    <t>Penyesuaian Anggaran (Sisa Tender)</t>
  </si>
  <si>
    <t>1 unit</t>
  </si>
  <si>
    <t>Terlaksananya Penambahan Garase Rumah Dinas Gubernur dan Bangunan Pendukung Lainnya</t>
  </si>
  <si>
    <t>Penambahan Garase Rumah Dinas Gubernur</t>
  </si>
  <si>
    <t>Terlaksananya Pembangunan Gedung Kantor Pemerintahan Provinsi</t>
  </si>
  <si>
    <t>Pembangunan Gedung Pengendali Inflasi Provinsi Sumatra Barat</t>
  </si>
  <si>
    <t>2 Unit</t>
  </si>
  <si>
    <t>2 unit</t>
  </si>
  <si>
    <t>Terehabilitasinya Bangunan Gedung Pemerintahan Provinsi</t>
  </si>
  <si>
    <t>Rehabilitasi Bangunan Gedung Negara</t>
  </si>
  <si>
    <t xml:space="preserve">1 Unit </t>
  </si>
  <si>
    <t>Terlaksananya Dukungan Penyelenggaraan Hari Pers Nasional</t>
  </si>
  <si>
    <t xml:space="preserve">Penyelenggaraan Hari Pers Nasional </t>
  </si>
  <si>
    <t>1 laporan</t>
  </si>
  <si>
    <t>Terlaksananya laporan Pembinaan dan Pengelolaan Teknis (TPT) Bangunan Negara</t>
  </si>
  <si>
    <t>Pembinaan dan Pengelolaan Teknis (TPT) Bangunan Negara di Sumatra Barat</t>
  </si>
  <si>
    <t xml:space="preserve">Penyesuaian Anggaran (Sisa Tender)
</t>
  </si>
  <si>
    <t>Terlaksananya Pembangunan Bangunan Gedung Strategis Provinsi</t>
  </si>
  <si>
    <t xml:space="preserve">Pembangunan Gedung Bundo Kandung Provinsi Sumatra Barat </t>
  </si>
  <si>
    <t>Pembangunan Gedung Convention Hall Sumatra Barat (Lanjutan)</t>
  </si>
  <si>
    <t>Penyesuaian Paket Pekerjaan</t>
  </si>
  <si>
    <t>Pembangunan Gedung Utama Kantor Gubernur Provinsi sumatra Barat</t>
  </si>
  <si>
    <t>Pembangunan Gedung Kebudayaan Sumatra Barat (Lanjutan)</t>
  </si>
  <si>
    <t xml:space="preserve">Penyesuai Anggaran (Dana Sisa Tender)
</t>
  </si>
  <si>
    <t xml:space="preserve">Kab. Padang Pariaman </t>
  </si>
  <si>
    <t>Terlaksananya Pembangunan Bangunan Gedung Strategi Provinsi</t>
  </si>
  <si>
    <t>Pembangunan Stadium Utama Sumatra Barat (Lanjutan)</t>
  </si>
  <si>
    <t>Meningkatnya Penataan bangunan dan Lingkungan</t>
  </si>
  <si>
    <t>Program Penyelenggaraan Penataan Bangunan dan Lingkungan di Kawasan Strategis Daerah Provinsi dan Lintas Daerah Kabupaten/Kota</t>
  </si>
  <si>
    <t>05</t>
  </si>
  <si>
    <t>033</t>
  </si>
  <si>
    <t>Untuk dokumen evaluasi pencapaian target sanitasi Provinsi Sumatera Barat</t>
  </si>
  <si>
    <t>Penyusunan Profile Pengelolaan Sanitasi (persampahan dan air limbah) Provinsi Sumatera Barat</t>
  </si>
  <si>
    <t>19 Kab/kota</t>
  </si>
  <si>
    <t>Terlaksananya Fasilitas Penyusunan Masterplan Sanitasi Kab/Kota</t>
  </si>
  <si>
    <t>Pembinaan Penyusunan Masterplan Sanitasi Kab/Kota</t>
  </si>
  <si>
    <t>032.</t>
  </si>
  <si>
    <t>129 Lokasi</t>
  </si>
  <si>
    <t>Terlaksananya pendampingan aparatur kab/kota bidang teknis program Senimas IDB dan PPSP</t>
  </si>
  <si>
    <t>Pendampingan Program Sanimas IDB dan PPSP</t>
  </si>
  <si>
    <t>Meningkatnya pengelolaan dan pengembangan sistem air limbah</t>
  </si>
  <si>
    <t>Pengelolaan dan Pengembangan Sistem Air Limbah</t>
  </si>
  <si>
    <t>04</t>
  </si>
  <si>
    <t>032</t>
  </si>
  <si>
    <t xml:space="preserve">1 Kegiatan dan 1 Laporan Tahunan
</t>
  </si>
  <si>
    <t>Monitoring, Evaluasi dan Pelaporan Pengendalian Mutu UPTD</t>
  </si>
  <si>
    <t>Monitoring Pegendalian Mutu UPTD</t>
  </si>
  <si>
    <t>031.</t>
  </si>
  <si>
    <t>Penyesuaian Kebutuhan Belanja</t>
  </si>
  <si>
    <t>4 Paket</t>
  </si>
  <si>
    <t xml:space="preserve">Tersedianya Peralatan dan Alat Ukur untuk Laboratorium UPTD </t>
  </si>
  <si>
    <t>Kegiatan Pegadaan Alat-alat Ukur dan Laboratorium Ke Binamargaan</t>
  </si>
  <si>
    <t>Terlaksananya Kegiatan Pemeliharaan alat-alat ukur dan laboratorium</t>
  </si>
  <si>
    <t>Pemeliharaan Alat-alat Ukur Laboratorium Ke Binamargaan</t>
  </si>
  <si>
    <t>Meningkatnya Kinerja Laboratorium UPTD</t>
  </si>
  <si>
    <t>Peningkatan Sarana dan Prasarana ke Binamargaan</t>
  </si>
  <si>
    <t>031</t>
  </si>
  <si>
    <t>6 paket (2 unit Backhoe Loader, 1 paket patok km, 1 paket bronjong, 1 paket guard rail, 1 unit Excavator, 4 unit Roller)</t>
  </si>
  <si>
    <t xml:space="preserve">3 paket (2 unit Backhoe loader, 1 patok km dan 1 Bronjong)
</t>
  </si>
  <si>
    <t>Terlaksananya Pengadaan Peralatan dan Bahan Jalan dan Jembatan</t>
  </si>
  <si>
    <t>Pengadaan Peralatan dan Bahan Jalan dan Jembatan</t>
  </si>
  <si>
    <t>030.</t>
  </si>
  <si>
    <t>2 paket (6,70 km)</t>
  </si>
  <si>
    <t>2 Paket (6,70 km)</t>
  </si>
  <si>
    <t>Terlaksananya Pemeliharaan Berkala Jalan Wilayah II Sumatera Barat</t>
  </si>
  <si>
    <t>Pemeliharaan Berkala Jalan Wilayah II</t>
  </si>
  <si>
    <t>2 paket (8,735 km)</t>
  </si>
  <si>
    <t>2 Paket (7,4 km)</t>
  </si>
  <si>
    <t>Terlaksananya Pemeliharaan Berkala Jalan Wilayah I Sumatera Barat</t>
  </si>
  <si>
    <t>Pemeliharaan Berkala Jalan Wilayah I</t>
  </si>
  <si>
    <t>0016.</t>
  </si>
  <si>
    <t>pengecoran bahu jalan</t>
  </si>
  <si>
    <t>Penyesuaian sesuai Kebutuhan Lapangan</t>
  </si>
  <si>
    <t>110,10 km</t>
  </si>
  <si>
    <t>110.10 km</t>
  </si>
  <si>
    <t>Kab. Pasaman Barat</t>
  </si>
  <si>
    <t>Terlaksananya Rehabilitasi/Pemeliharaan Rutin Jalan Provinsi yang Terletak di Kab. Pasaman Barat</t>
  </si>
  <si>
    <t>Rehab/Pemel Rutin Jalan Provinsi di Kab. Pasaman Barat</t>
  </si>
  <si>
    <t>pengecoran bahu jalan tapus muaro - sei lolo + Drainase Panti - Sp. Empat</t>
  </si>
  <si>
    <t>98,73 km</t>
  </si>
  <si>
    <t>98.73 km</t>
  </si>
  <si>
    <t xml:space="preserve">Kab. Pasaman </t>
  </si>
  <si>
    <t>Terlaksananya Rehabilitasi/Pemeliharaan Rutin Jalan Provinsi yang Terletak di Kab.Pasaman</t>
  </si>
  <si>
    <t xml:space="preserve">Rehab/Pemel Rutin Jalan Provinsi di Kab.Pasaman </t>
  </si>
  <si>
    <t>0014.</t>
  </si>
  <si>
    <t>Penyesuaian Kebutuhan Lapangan</t>
  </si>
  <si>
    <t>90 Km</t>
  </si>
  <si>
    <t xml:space="preserve">90 km </t>
  </si>
  <si>
    <t xml:space="preserve">Kab. Agam  </t>
  </si>
  <si>
    <t>Terlaksananya Rehabilitasi/Pemeliharaan Rutin Jalan Provinsi yang Terletak di Kab. Agam</t>
  </si>
  <si>
    <t>Rehab/Pemel Rutin Jalan Provinsi di Kab.Agam</t>
  </si>
  <si>
    <t>0013.</t>
  </si>
  <si>
    <t>62 unit</t>
  </si>
  <si>
    <t>25 unit</t>
  </si>
  <si>
    <t xml:space="preserve">Kota Padang </t>
  </si>
  <si>
    <t>Terkontrolnya dan Terpeliharanya Peralatan Jalan dan Jembatan</t>
  </si>
  <si>
    <t>Pemeliharaan Peralatan Jalan dan Jembatan</t>
  </si>
  <si>
    <t>0012.</t>
  </si>
  <si>
    <t>56.34 Km</t>
  </si>
  <si>
    <t>56,34 Km</t>
  </si>
  <si>
    <t>Kab. Pesisir Selatan dan Kab. Kep. Mentawai</t>
  </si>
  <si>
    <t>Terlaksananya Rehabilitasi/Pemeliharaan Rutin Jalan Provinsi yang Terletak di Kab. Pesisir Selatan dan Kab. Kepulauan Mentawai</t>
  </si>
  <si>
    <t>Rehab/Pemel Rutin Jalan Provinsi di Kab.Pesisir selatan dan Kab.Kepulauan Mentawai</t>
  </si>
  <si>
    <t>151,66 Km</t>
  </si>
  <si>
    <t>151,96 Km</t>
  </si>
  <si>
    <t>Kota Sawahlunto, Kab. Sijunjung dan Kab. Dharmasraya</t>
  </si>
  <si>
    <t>Terlaksananya Rehabilitasi/Pemeliharaan Rutin Jalan Provinsi yang Terletak di Kab. Sawahlunto, Kab. Sijunjung dan Kab. Dharmasraya</t>
  </si>
  <si>
    <t>Rehab/Pemel Rutin Jalan Provinsi di Kota Sawahlunto,Kab.Sijunjung dan kab.Dhamasraya</t>
  </si>
  <si>
    <t>116,38 Km</t>
  </si>
  <si>
    <t>Kab. Solok Selatan</t>
  </si>
  <si>
    <t>Terlaksananya Rehabilitasi/Pemeliharaan Rutin Jalan Provinsi yang Terletak di Kab. Solok Selatan</t>
  </si>
  <si>
    <t>Rehab/Pemel Rutin Jalan Provinsi di Kab.Solok Selatan</t>
  </si>
  <si>
    <t>106,31 Km</t>
  </si>
  <si>
    <t>106,31 km</t>
  </si>
  <si>
    <t>Kab. Solok dan Kota Solok</t>
  </si>
  <si>
    <t>Terlaksananya Rehabilitasi/Pemeliharaan Rutin jalan Provinsi yang Terletak di Kab. Solok dan Kota Solok</t>
  </si>
  <si>
    <t>Rehab/Pemel Rutin Jalan Provinsi di Kab.Solok dan Kota Solok</t>
  </si>
  <si>
    <t>Drainase + Bahu Jalan Ruas Lbk Basung - Sei Limau</t>
  </si>
  <si>
    <t>80,84 Km</t>
  </si>
  <si>
    <t>80.84 km</t>
  </si>
  <si>
    <t>Kab. Padang Pariaman, Kota Pariaman dan Kota Padang</t>
  </si>
  <si>
    <t>Terlaksananya Rehabilitasi/Pemeliharaan rutin jalan Provinsi yang Terletak di Kab. Padang Pariaman dan Kota Padang</t>
  </si>
  <si>
    <t>Rehab/Pemel Rutin Jalan Provinsi di Kab.Padang Pariaman dan Kota Padang</t>
  </si>
  <si>
    <t>125,92 Km</t>
  </si>
  <si>
    <t>125.92 km</t>
  </si>
  <si>
    <t>Kab Tanah Datar dan Kota Pdg Panjang</t>
  </si>
  <si>
    <t>Terlaksananya Rehabilitasi/Pemeliharaan Rutin jalan Provinsi yang Terletak di Kab. Tanah Datar dan Kota Padang Panjang</t>
  </si>
  <si>
    <t>Rehab/Pemel Rutin Jalan Provinsi di Kab.Tanah Datar dan Kota Padang Panjang</t>
  </si>
  <si>
    <t>122.02 Km dan 5 paket</t>
  </si>
  <si>
    <t>122.02 km dan 5 paket</t>
  </si>
  <si>
    <t>Kab. 50 Kota dan Kota Payakumbuh</t>
  </si>
  <si>
    <t>Terlaksananya Rehabilitasi/Pemeliharaan Rutin Jalan Provinsi yang Terletak di Kab. 50 Kota dan Kota Payakumbuh</t>
  </si>
  <si>
    <t>Rehab/Pemel Rutin Jalan Provinsi di Kab.50 Kota dan Kota Payakumbuh</t>
  </si>
  <si>
    <t>butuh dihitung lagi</t>
  </si>
  <si>
    <t>109.67 Km</t>
  </si>
  <si>
    <t>109.67 km</t>
  </si>
  <si>
    <t>Kota Bukittinggi dan Agam Timur</t>
  </si>
  <si>
    <t>Terlaksananya Rehabilitasi/ Pemeliharaan Rutin Jalan Provinsi yang Terletak di Bukittinggi dan Agam Timur</t>
  </si>
  <si>
    <t>Rehab/Pemel Rutin Jalan Provinsi di Bukittinggi dan Agam Timur</t>
  </si>
  <si>
    <t xml:space="preserve">100 M </t>
  </si>
  <si>
    <t>Rehabilitasi/pemeliharaan Rutin Jembatan Provinsi</t>
  </si>
  <si>
    <t>Rehabilitasi/Pemeliharaan Rutin Jembatan Provinsi dan Bangunan Pelengkap Jalan</t>
  </si>
  <si>
    <t>Melaksanakan Rehabilitasi dan Pemeliharaan Jalan Provinsi</t>
  </si>
  <si>
    <t>Rehabilitasi dan Pemeliharaan Jalan dan Jembatan Provinsi</t>
  </si>
  <si>
    <t>02</t>
  </si>
  <si>
    <t>030</t>
  </si>
  <si>
    <t>Untuk pembuatan desain jalan longsor/terban pada pertengahan Tahun 2018 : (1) Paket DED Pengaman Jalan Simancung - Tj. Ampalu (P.007); (2) Paket DED Pengaman jalan Simp. SP II - Kantor Camat (P.103); (3) Paket DED Pengaman Jalan Palupuh - Pua Gadih - Koto Tinggi (P.090); (4) Paket DED Pengaman Jalan Simpang Manggopoh - Padang Luar (P.025); (5) Paket DED pengaman jalan Simp. Koto Mambang - Balingka (P.078); (6) Paket DED Jalan Menuju Main Stadium</t>
  </si>
  <si>
    <t>Perencanaan Pembangunan Jalan Provinsi</t>
  </si>
  <si>
    <t>0,40 Km</t>
  </si>
  <si>
    <t>Kab. Padang Pariaman dan Kota Pariaman</t>
  </si>
  <si>
    <t xml:space="preserve">Terbangunnya Jalan Provinsi di Wilayah Kab. Padang Pariaman </t>
  </si>
  <si>
    <t>Pembangunan Jalan Provinsi di Wilayah Kab.Padang Pariaman dan Kota Pariaman</t>
  </si>
  <si>
    <t>0023.</t>
  </si>
  <si>
    <t>029.</t>
  </si>
  <si>
    <t>Penyesuaian Kebutuhan Belanja dan Sisa Tender</t>
  </si>
  <si>
    <t>5,10 Km</t>
  </si>
  <si>
    <t>Terbangunnya Jalan dan Jembatan Provinsi DAK</t>
  </si>
  <si>
    <t>Pembangunan/Peningkatan Jalan Provinsi DAK</t>
  </si>
  <si>
    <t>0022.</t>
  </si>
  <si>
    <t>Penyesuaian Kebutuhan Anggaran Belanja dan Penambahan Paket Pengawasan Jalan Provinsi Wilayah V</t>
  </si>
  <si>
    <t>6 Paket Pengawasan terhadap pembangunan/peningkatan 26 ruas jalan provinsi dan 2 unit Jembatan Provinsi</t>
  </si>
  <si>
    <t>Terlaksananya Pengawasan Pembngunan Jalan dan Jembatan</t>
  </si>
  <si>
    <t>Pengawasan Pembangunan Jalan dan Jembatan Provinsi</t>
  </si>
  <si>
    <t>Penyesuaian dengan Pergub Standar Biaya</t>
  </si>
  <si>
    <t>Terlaksananya Penyusunan BMS (1 Dokumen) serta Updating Dokumen IRMS (1 Dokumen) dan Dokumen Leger Jalan dan Jembatan Provinsi (1 Dokumen)</t>
  </si>
  <si>
    <t>Penyusunan Database dan Survey Jalan dan Jembatan Provinsi</t>
  </si>
  <si>
    <t>Penambahan Paket DED Jembatan Cubadak P.073</t>
  </si>
  <si>
    <t>Terlaksananya Penyusunan DED Jembatan Provini (1 Dokumen)</t>
  </si>
  <si>
    <t>Perencanaan Pembangunan Jembatan Provinsi</t>
  </si>
  <si>
    <t>Wilayah Sumbar, Terlaksananya MoniToring dan Pengawasan Perizinan Utilitas Umum</t>
  </si>
  <si>
    <t>Terlaksananya Monitoring dan Pengawasan Perizinan Utilitas Umum</t>
  </si>
  <si>
    <t>Monitoring dan Pengawasan Perizinan Utilitas Umum</t>
  </si>
  <si>
    <t>5.000 m2</t>
  </si>
  <si>
    <t>Terlaksananya Pembebasan Lahan Untuk Pembangunan Infrastruktur Strategis di Jalan dan Jembatan Kuranji Kecamatan Kuranji Fly Over Jalur Kereta Api Ruas Jalan Duku - Lb Alung (N.02) Kecamatan Batang Anai danPersiapan Pengurusan Lahan Jalan Tol Padang-Pekanbaru</t>
  </si>
  <si>
    <t>Penyesuaian lokasi pembebasan lahan menjadi : (1) Ruas Jalan Baso - Piladang P.079 (2 km) Kec. Akabiluru; (2) Ruas Jalan Manggopoh - Padang Luar P.025 (3km); (3) Ruas Jalan Bungus Teluk Kabung - Mandeh - Tarusang P.083 (1 km) Kec. Bungus Teluk Kabung; (4) Ruas Jalan Duku - Ketaping P.075 (1,5 km) Kec. Ulakan Tapakis</t>
  </si>
  <si>
    <t>67.100 M2</t>
  </si>
  <si>
    <t>67.100 m2</t>
  </si>
  <si>
    <t>Terlaksananya pembebasan lahan untuk Pembangunan Jalan dan Jembatan di : (1) Ruas Jalan Baso - Piladang P.079 (2 km) Kec. Akabiluru; (2)  Ruas Jalan Matur - Palembayan P.08 (1,5 km) Kec. Matur; (3) Ruas Jalan Palembayan - Palupuh P.081 (2km) Kec. Palembayan; (4)  Ruas Jalan Padang Koto Gadang - Palembayan P.088 (1  km); (6) Ruas Jalan Bungus Teluk Kabung - Mandeh - Tarusang P.083  Kec. Bungus Teluk Kabung; (7) Ruas Jalan Duku - Ketaping P.075 (1,5 km) Kec. Ulakan Tapakis</t>
  </si>
  <si>
    <t>Pengadaan Lahan Untuk Pembangunan Jalan/Jembatan Provinsi</t>
  </si>
  <si>
    <t xml:space="preserve">Penyesuaian Kebutuhan Anggaran Belanja </t>
  </si>
  <si>
    <t>Wilayah Sumbar (1 Laporan Tahunan)</t>
  </si>
  <si>
    <t>Terlaksananya Pengendalian Pelaksanaan dan Koordinasi Pembangunan,Pengkatan dan Pemeliharaan Jalan dan Jembatan Provinsi Sumatera Barat serta Jalan Tol</t>
  </si>
  <si>
    <t>Pengendalian Pelaksanaan Pembangunan Jalan/Jembatan Provinsi</t>
  </si>
  <si>
    <t>Penyesuaian Sisa Tender dan Penyelesaian Paket Pembangunan Jembatan Barulak dan Batang Ketek</t>
  </si>
  <si>
    <t>50 M</t>
  </si>
  <si>
    <t>50 m</t>
  </si>
  <si>
    <t>Terbangunnya Jembatan Provinsi Wilayah-II (Kab. Agam &amp; Kab. 50 Kota</t>
  </si>
  <si>
    <t>Pembangunan Jembatan Provinsi di Wilayah -II</t>
  </si>
  <si>
    <t>80,00 m</t>
  </si>
  <si>
    <t>80,00 meter</t>
  </si>
  <si>
    <t>Terbangunnya Jembatan Provinsi Wilayah-I (Kota Padang)</t>
  </si>
  <si>
    <t>Pembangunan Jembatan Provinsi di Wilayah -I</t>
  </si>
  <si>
    <t>1,10 Km</t>
  </si>
  <si>
    <t>Kab. Kepulauan Mentawai</t>
  </si>
  <si>
    <t>Terbangunnya Jalan Provinsi di Wilayah Kab. Mentawai</t>
  </si>
  <si>
    <t>Pembangunan Jalan Provinsi di Wilayah Kab.Kep.Mentawai</t>
  </si>
  <si>
    <t>1,5 Km</t>
  </si>
  <si>
    <t>1,50 Km</t>
  </si>
  <si>
    <t>Terbangunnya Jalan Provinsi di Wilayah Kab. Solok Selatan</t>
  </si>
  <si>
    <t>Pembangunan Jalan Provinsi di Wilayah Kab.Solok Selatan</t>
  </si>
  <si>
    <t>Penyesuaian Sisa Tender, Penambahan paket Pembangunan Saluran Drainase dan Bahu Jalan Kelok 44</t>
  </si>
  <si>
    <t>6,03 Km</t>
  </si>
  <si>
    <t>5,60 Km</t>
  </si>
  <si>
    <t>Kab. Agam dan Kota Bukittinggi</t>
  </si>
  <si>
    <t>Terbangunnya Jalan Provinsi di Wilayah Kab. Agam</t>
  </si>
  <si>
    <t>Pembangunan Jalan Provinsi di Wilayah Kab.Agam dan Kota Bukittinggi</t>
  </si>
  <si>
    <t>1,95 Km</t>
  </si>
  <si>
    <t>1,90 Km</t>
  </si>
  <si>
    <t>Kab. Tanah Datar dan Kota Sawahlunto</t>
  </si>
  <si>
    <t>Terbangunnya Jalan Provinsi di Wilayah Kab. Tanah Datar dan Kota Sawahlunto</t>
  </si>
  <si>
    <t>Pembangunan Jalan Provinsi di Wilayah Kab.Tanah Datar dan Kota Sawahlunto</t>
  </si>
  <si>
    <t>Penyesuaian Kebutuhan Anggaran Belanja, Sisa Tender</t>
  </si>
  <si>
    <t>3,30 Km</t>
  </si>
  <si>
    <t>Kab. Sijunjung dan Kab. Dharmasraya</t>
  </si>
  <si>
    <t>Terbangunnya Jalan Provinsi di Wilayah Kab. Sijunjung dan Kab. Dharmasraya</t>
  </si>
  <si>
    <t>Pembangunan Jalan Provinsi di Wilayah Kab.Sijunjung dan Kab.Dhamasraya</t>
  </si>
  <si>
    <t>Penambahan 10% kontrak</t>
  </si>
  <si>
    <t>2,62 Km</t>
  </si>
  <si>
    <t>2,27 Km</t>
  </si>
  <si>
    <t>Kab. Pasaman dan Pasaman Barat</t>
  </si>
  <si>
    <t>Terbangunnya Jalan Provinsi di Wilayah Kab. Pasaman dan Kab. Pasaman Barat</t>
  </si>
  <si>
    <t>Pembangunan Jalan Provinsi di Wilayah Kab. Pasaman dan Kab.Pasaman Barat</t>
  </si>
  <si>
    <t>2,65 Km</t>
  </si>
  <si>
    <t>Terbangunnya Jalan Provinsi di Wilayah Kab. 50 Kota dan Kota Payakumbuh</t>
  </si>
  <si>
    <t>Pembangunan Jalan Provinsi di Wilayah Kab. 50 Kota dan Kota Payakumbuh</t>
  </si>
  <si>
    <t xml:space="preserve">Penambahan 10% kontrak dan Penambahan paket : (1) Pengecoran Bahu Jalan / Pasang Batu (P. 082) Alahan Panjang - Kiliran Jao; (2) Pengecoran bahu jalan/pasang batu (P.093) Singkarak - Aripan - Tj. Balit Padang Ganting </t>
  </si>
  <si>
    <t>7,92 Km</t>
  </si>
  <si>
    <t>5,80 Km</t>
  </si>
  <si>
    <t>Terbangunnya Jalan Provinsi di Wilayah Kab. Solok dan Kota Solok</t>
  </si>
  <si>
    <t>Pembangunan Jalan Provinsi di Wilayah Kab. Solok dan Kota Solok</t>
  </si>
  <si>
    <t>Penambahan 10% kontrak dan Penambahan paket : Penghamparan Badan Jalan dengan Agregat Sub Base/Base Ruas Jalan Surantih - Kayu Aro Langgai</t>
  </si>
  <si>
    <t>4,00 Km</t>
  </si>
  <si>
    <t>2,00 Km</t>
  </si>
  <si>
    <t>Terbangunnya Jalan Provinsi di Wilayah Kab. Pesisir Selatan</t>
  </si>
  <si>
    <t>Pembangunan Jalan Provinsi di Wilayah Kota Padang dan Kab.Pesisir Selatan</t>
  </si>
  <si>
    <t xml:space="preserve">
</t>
  </si>
  <si>
    <t>4 Kegiatan</t>
  </si>
  <si>
    <t>Terlaksananya Dokumen Lingkungan Pembangunan Jalan dan Jembatan Provinsi/ Strategi Provinsi serta Prasarana ke PU-an</t>
  </si>
  <si>
    <t>Penyusunan Dokumen Lingkungan Hidup Kegiatan Jalan dan Jembatan Provinsi Sumatra Barat</t>
  </si>
  <si>
    <t>Meningkatnya Kemantapan Jalan Provinsi</t>
  </si>
  <si>
    <t>Pembangunan Jalan dan Jembatan Provinsi</t>
  </si>
  <si>
    <t>029</t>
  </si>
  <si>
    <t>URUSAN PEKERJAAN UMUM DAN PENATAAN RUANG</t>
  </si>
  <si>
    <t>10 Laporan bulanan dan 1 laporan akhir</t>
  </si>
  <si>
    <t>Terlaksananya monitoring evaluasi kinerja dan pelaporan program tahunan SKPD secara terpadu</t>
  </si>
  <si>
    <t>Monitoring dan Evaluasi Program dan Kegiatan SKPD</t>
  </si>
  <si>
    <t>005.</t>
  </si>
  <si>
    <t>4 Laporan</t>
  </si>
  <si>
    <t>Terlaksananya Perjanjian Kinerja SKPD dan laporan capaian kinerja SKPD (LAKIP, LKPJ, dan LPPD)</t>
  </si>
  <si>
    <t>Penyusunan Laporan Capaian Kinerja dan Ikhtisar Realisasi Kinerja SKPD</t>
  </si>
  <si>
    <t>Penyesuaian kebutuhan</t>
  </si>
  <si>
    <t>12 Bulan</t>
  </si>
  <si>
    <t>Terlaksananya Kelancaran Penatausahaan Keuangan SKPD</t>
  </si>
  <si>
    <t>Penatausahaan Keuangan SKPD</t>
  </si>
  <si>
    <t>Tersusunnya RKA dan DPA OPD Dinas Pekerjaan Umum dan Penataan Ruang Prov. Sumatera Barat</t>
  </si>
  <si>
    <t>Penyusunan Perencanaan dan Penganggaran SKPD</t>
  </si>
  <si>
    <t>Meningkatnya Pengembangan Sistem Pelaporan Capaian Kinerja dan Keuangan</t>
  </si>
  <si>
    <t>Peningkatan Pengembangan Sistem Pelaporan Capaian Kinerja Keuangan</t>
  </si>
  <si>
    <t>20 Orang Pelatihan Luar Daerah &amp; 15 Orang Pelatihan dalam daerah</t>
  </si>
  <si>
    <t>Peningkatan Pemahaman Peraturan Perundang-undangan</t>
  </si>
  <si>
    <t>Bimbingan Teknis Implementasi Peraturan Perundang - Undangan</t>
  </si>
  <si>
    <t>004.</t>
  </si>
  <si>
    <t>Meningkatnya Kapasitas Sumber Daya Aparatur</t>
  </si>
  <si>
    <t>Peningkatan Kapasitas Sumberdaya Aparatur</t>
  </si>
  <si>
    <t>392 Stel</t>
  </si>
  <si>
    <t>420 stel</t>
  </si>
  <si>
    <t>Terlaksananya Pengadaan Pakaian Dinas Harian Karyawan PNS dan PTT Dinas Prasjal Tarkim</t>
  </si>
  <si>
    <t>Pengadaan Pakaian Dinas Beserta Perlengkapan</t>
  </si>
  <si>
    <t>003.</t>
  </si>
  <si>
    <t>Meningkatnya Disiplin Aparatur</t>
  </si>
  <si>
    <t>Peningkatan Disiplin Aparatur</t>
  </si>
  <si>
    <t>1 Unit Rumah Dinas Kepala Dinas</t>
  </si>
  <si>
    <t>Terlaksananya Renovasi Rumah Dinas Kepala Dinas PU dan Penataan</t>
  </si>
  <si>
    <t>Renovasi Rumah Dinas PU dan Penataan Ruang Sumatra Barat</t>
  </si>
  <si>
    <t>0375.</t>
  </si>
  <si>
    <t>002.</t>
  </si>
  <si>
    <t>Belum ada d system sakatoplan</t>
  </si>
  <si>
    <t>2 Paket Pagar Kantor</t>
  </si>
  <si>
    <t>1 Paket Pagar Kantor</t>
  </si>
  <si>
    <t>Terlaksananya Pembangunan Pagar Kantor</t>
  </si>
  <si>
    <t>Pembangunan Fasilitas Penunjang Kantor Dinas PU dan Penataan Ruang Sumatra Barat</t>
  </si>
  <si>
    <t>0374.</t>
  </si>
  <si>
    <t>Spanduk 50 m, 4 Lemari Arsip Dorong, 4 Lemari Arsip dan 1 Proyektor dan 1 Unit Videotron serta 2 Unit Drone 1 Rangka Baliho, Roller Blind</t>
  </si>
  <si>
    <t>Spanduk 50 m, 4 Lemari Arsip Dorong, 4 Lemari Arsip dan 1 Proyektor dan 1 Unit Videotron serta 2 Unit Drone 1 Rangka Baliho</t>
  </si>
  <si>
    <t>Tersedianya Peralatan dan Perlengkapan Kantor</t>
  </si>
  <si>
    <t>Pengadaan Peralatan dan Perlengkapan Kantor</t>
  </si>
  <si>
    <t>0371.</t>
  </si>
  <si>
    <t>7 Unit</t>
  </si>
  <si>
    <t>Terlaksananya Pengadaan Kendaraan Dinas/Operasional</t>
  </si>
  <si>
    <t>Pengadaan Kendaraan Dinas/Operasional</t>
  </si>
  <si>
    <t>0037.</t>
  </si>
  <si>
    <t>Tersedianya Pengelolaan, Pengawasan dan Pengendalian Barang SKPD, serta tunjuk aset yang telah dihibahkan ke Kabupaten/Kota</t>
  </si>
  <si>
    <t>Pengelolaan,Pengawasan dan Pengendalian Aset OPD</t>
  </si>
  <si>
    <t>1 Fax, 4 unit Genset, 8 unit Pompa Air, 20 Tabung Pemadam, 16 unit PC, 16 unit Notebook, 16 unit Printer</t>
  </si>
  <si>
    <t>1 Fax, 4 unit Geset, 8 unit Pompa Air, 20 Tabung Pemadam, 16 unit PC, 16 unit Notebook, 16 unit Printer</t>
  </si>
  <si>
    <t>Terlaksananya Pemeliharaan Peralatan dan Perlengkapan Kantor</t>
  </si>
  <si>
    <t>Pemeliharaan Rutin/Berkala Peralatan/Perlengkapan Kantor</t>
  </si>
  <si>
    <t>20 rd 4, 2 rd 2, Premi Asuransi untuk 27 Kendaraan serta Pajak Kendaraan Dinas 25 Unit</t>
  </si>
  <si>
    <t>20 rd 4, 2 rd 2, Premi Asuransi untuk 22 Kendaraan serta Pajak Kendaraan Dinas 20 Unit</t>
  </si>
  <si>
    <t>Terlaksananya Pemeliharaan Kendaraan Dinas/Operasional serta Asuransi Kendaraan Dinas</t>
  </si>
  <si>
    <t>Pemeliharaan Rutin/Berkala Kendaraan Dinas/Operasional</t>
  </si>
  <si>
    <t>rehab lapangan tennis Muaro+Pemel Gedung Kantor Cabdin</t>
  </si>
  <si>
    <t>1 Jaringan Instalasi Listrik, Jaringan Instalasi AC &amp; 5 Gedung Kantor, Rehab Lapangan Tenis Muaro</t>
  </si>
  <si>
    <t>1 Jaringan Instalasi Listrik, Jaringan Instalasi AC &amp; 2 Gedung Kantor, 1 Premi Asuransi Gedung Kantor</t>
  </si>
  <si>
    <t>Terlaksananya Pemeliharaan Gedung Kantor</t>
  </si>
  <si>
    <t>Pemeliharaan Rutin/Berkala Gedung Kantor</t>
  </si>
  <si>
    <t>12 Unit PC, 6 Unit Notebook, 6 Printer &amp; 1 Plotter</t>
  </si>
  <si>
    <t>7 Unit pc, 1 Unit Notebook &amp; 6 Unit Printer</t>
  </si>
  <si>
    <t>Tersedia PC, Notebook dan Printer/Ploter</t>
  </si>
  <si>
    <t>Pengadaan Komputer dan Jaringan Komputerisasi</t>
  </si>
  <si>
    <t>Meningkatnya Sarana dan Prasarana Aparatur</t>
  </si>
  <si>
    <t>Peningkatan Sarana dan Prasarana Aparatur</t>
  </si>
  <si>
    <t>20 Publikasi/ Pariwara dan 1 keikutsertaan pada Sumbar Expo</t>
  </si>
  <si>
    <t>Terlaksananya Kegiatan Informasi, Dokumen dan Publikasi</t>
  </si>
  <si>
    <t>Penyediaan Jasa Informasi,Dokumentasi dan Publikasi</t>
  </si>
  <si>
    <t>001.</t>
  </si>
  <si>
    <t>Sumatera Barat dan Luar Sumatera Barat</t>
  </si>
  <si>
    <t>Tersedianya Biaya Perjalanan Dinas ke Dalam dan Luar Daerah</t>
  </si>
  <si>
    <t>Rapat-Rapat Koordinasi dan Konsultasi Dalam dan Luar Daerah</t>
  </si>
  <si>
    <t>1 Koran Warta Perundangan, 2 Koran Nasional, 6 Koran Lokal dan 4 Tabloid Lokal</t>
  </si>
  <si>
    <t>Tersedianya Bahan Bacaan dan Peraturan Perundang-undangan</t>
  </si>
  <si>
    <t>Penyediaan Bahan Bacaan dan Peraturan Perundang-Undangan</t>
  </si>
  <si>
    <t>Tersedianya alat-alat listrik/Penerangan Bangunan Kantor</t>
  </si>
  <si>
    <t>Penyediaan Komponen Instalasi Listrik/Penerangan Bangunan Kantor</t>
  </si>
  <si>
    <t>Tersedianya kebutuhan akan barang cetakan dan penggandaan/foto copy yang diperlukan</t>
  </si>
  <si>
    <t>Penyediaan Barang Cetakan dan Penggandaan</t>
  </si>
  <si>
    <t>Tersedianya Kebutuhan Alat Tulis Kantor</t>
  </si>
  <si>
    <t>Penyediaan Alat Tulis Kantor</t>
  </si>
  <si>
    <t>20 Org Tenaga Security, 10 Org Tenaga Sopir dan 24 Org Tenaga Cleaning Service</t>
  </si>
  <si>
    <t>20 Org Tenaga Security, 9 Org Tenaga Sopir dan 24 Org Tenaga Cleaning Service</t>
  </si>
  <si>
    <t>Tersedianya Jasa Kebersihan, Pengamanan dan Sopir Kantor</t>
  </si>
  <si>
    <t>Penyediaan Jasa Kebersihan,Pengamanan dan Sopir Kantor</t>
  </si>
  <si>
    <t>Tersedianya Kebutuhan Jasa Telekomunikas, PDAM, Listrik dan Internet</t>
  </si>
  <si>
    <t>Penyediaan Jasa komunikasi,Sumber Daya Air dan Listrik</t>
  </si>
  <si>
    <t>Tersedianya  Pelayanan Administrasi Perkantoran</t>
  </si>
  <si>
    <t>Penyediaan Jasa Surat Menyurat</t>
  </si>
  <si>
    <t xml:space="preserve">Meningkatnya Pelayanan Administrasi Perkantoran </t>
  </si>
  <si>
    <t>Pelayanan Administrasi Perkantoran</t>
  </si>
  <si>
    <t>URUSAN WAJIB PELAYANAN DASAR</t>
  </si>
  <si>
    <t>TOTAL</t>
  </si>
  <si>
    <t>MODAL</t>
  </si>
  <si>
    <t>BARANG DAN JASA</t>
  </si>
  <si>
    <t>TARGET</t>
  </si>
  <si>
    <t>JENIS BELANJA</t>
  </si>
  <si>
    <t>JUMLAH PAGU ANGGARAN</t>
  </si>
  <si>
    <t>KET</t>
  </si>
  <si>
    <t>SELISIH
(Rp.)</t>
  </si>
  <si>
    <t>ALASAN PERUBAHAN</t>
  </si>
  <si>
    <t>SETELAH PERUBAHAN</t>
  </si>
  <si>
    <t>SEBELUM PERUBAHAN</t>
  </si>
  <si>
    <t>LOKASI</t>
  </si>
  <si>
    <t>SASARAN PROGRAM/KEGIATAN</t>
  </si>
  <si>
    <t>NAMA KEGIATAN</t>
  </si>
  <si>
    <t xml:space="preserve">NOMOR REKENING KEGIATAN </t>
  </si>
  <si>
    <t>NO</t>
  </si>
  <si>
    <t xml:space="preserve">  TAHUN ANGGARAN 2018</t>
  </si>
  <si>
    <t>DINAS PEKERJAAN UMUM DAN PENATAAN RUANG PROVINSI SUMATERA BARAT</t>
  </si>
  <si>
    <t>Berdasarkan Surat Sekwan No. 162/1036/Persid-2018 tgl 21 Agustus 2018 ttg Pokok-Pokok pikiran DPRD yang diberikan oleh Buk Winny Sayori Bid. EkoPW Bappeda tgl 30 Agustus 2018</t>
  </si>
  <si>
    <t>Rekap Pokok Pikiran Yang Belum Terealisasi Pada APBD 2018</t>
  </si>
  <si>
    <t>Dinas Pekerjaan Umum dan Penataan Ruang</t>
  </si>
  <si>
    <t>No..</t>
  </si>
  <si>
    <t>USULAN KEGIATAN</t>
  </si>
  <si>
    <t>DITAMPUNG PADA KEGIATAN</t>
  </si>
  <si>
    <t>ANGGOTA DEWAN</t>
  </si>
  <si>
    <t>PAGU DANA
(Rp.)</t>
  </si>
  <si>
    <t>KET.</t>
  </si>
  <si>
    <t>Rehab/Pemel Rutin Jalan Provinsi di Kab.Pasaman dan Pasaman Barat</t>
  </si>
  <si>
    <t>Drs. H. Burhanuddin Pasaribu</t>
  </si>
  <si>
    <t>Pembuatan Saluran Drainase Jalan Panti - Simpang Empat</t>
  </si>
  <si>
    <t>Rehab/Pemel Rutin Jalan Provinsi di Ruas Jalan Panti - Simpang Empat</t>
  </si>
  <si>
    <t>Pembuatan Saluran Drainase Jalan Rao - Rokan</t>
  </si>
  <si>
    <t>J U M L A H</t>
  </si>
  <si>
    <t>*) Berdasarkan Surat Sekwan No. 162/1036/Persid-2018 tgl 21 Agustus 2018 ttg Pokok-Pokok pikiran DPRD</t>
  </si>
  <si>
    <t>ALOKASI DAN KEGIATAN POKIR-POKIR DEWAN LUNCURAN PERUBAHAN 2017 DAN TAHUN 2018</t>
  </si>
  <si>
    <t>REKAP POKOK PIKIRAN DEWAN UNTUK APBD TAHUN ANGGARAN 2018</t>
  </si>
  <si>
    <t>PROVINSI SUMATERA BARAT</t>
  </si>
  <si>
    <t>OPD   :      Dinas Pekerjaan Umum dan Penataan Ruang</t>
  </si>
  <si>
    <t>No.</t>
  </si>
  <si>
    <t>N A M A</t>
  </si>
  <si>
    <t>PROGRAM</t>
  </si>
  <si>
    <t>KEGIATAN</t>
  </si>
  <si>
    <t>Usulan 2018</t>
  </si>
  <si>
    <t>Sudah diakomodir dlm KUPPAS</t>
  </si>
  <si>
    <t>Belum diakomodir dlm KUPPAS</t>
  </si>
  <si>
    <t>Luncuran 2017 yang bisa ditampung</t>
  </si>
  <si>
    <t>Total usulan 2018</t>
  </si>
  <si>
    <t>Usulan yang tidak tertampung</t>
  </si>
  <si>
    <t>Progres</t>
  </si>
  <si>
    <t>Keterangan</t>
  </si>
  <si>
    <t>Luncuran 2017</t>
  </si>
  <si>
    <t>Muzli M Nur</t>
  </si>
  <si>
    <t>Paket Pembangunan Jalan Tapus - Muaro Sei. Lolo - Gelugur(P. 101)</t>
  </si>
  <si>
    <t>Sedang Pelaksanaan Pekerjaan</t>
  </si>
  <si>
    <t>Di tampung pada kegiatan Pembangunan Jalan Provinsi di Wilayah Kabupaten Pasaman dan Pasaman Barat</t>
  </si>
  <si>
    <t>Erman Mawardi</t>
  </si>
  <si>
    <t>Program Rehabilitasi  Pemeliharaan  Jalan dan Jembatan Provinsi</t>
  </si>
  <si>
    <t>Pembuatan Drainase dan Rigid Bahu Jalan Bts. Payakumbuh - Suliki - Koto Tinggi (P. 069,2)</t>
  </si>
  <si>
    <t>Di tampung pada kegiatan Rehab/Pemel Rutin Jalan Propinsi di Kab. 50 Kota dan Kota Payakumbuh</t>
  </si>
  <si>
    <t>Ahmad Rius, SH</t>
  </si>
  <si>
    <t>Pengaspalan Jalan By Pass Pintu Angin</t>
  </si>
  <si>
    <t>Di tampung pada kegiatan Pembangunan Jalan Provinsi di Wilayah Kab. Solok dan Kota Solok</t>
  </si>
  <si>
    <t>Widyatmo, SE</t>
  </si>
  <si>
    <t>Pelebaran Jalan Provinsi di Kec. Koto Baru Kab. Dharmasraya</t>
  </si>
  <si>
    <t>Di tampung pada kegiatan Pembangunan Jalan Provinsi di Wilayah Kab. Sijunjung dan Kab. Dharmasraya</t>
  </si>
  <si>
    <t>H. Saidal Masfiyuddin, SH</t>
  </si>
  <si>
    <t>Lanjutan Jalan Provinsi Surantih - Kayu Aro - Langgai</t>
  </si>
  <si>
    <t>Di tampung pada kegiatan Pembangunan Jalan  Provinsi di Wilayah Kota Padang dan Kab. Pesisir Selatan</t>
  </si>
  <si>
    <t>Aristo Munandar</t>
  </si>
  <si>
    <t>Lanjutan Peningkatan Jalan Padang Koto Gadang - Palembayan</t>
  </si>
  <si>
    <t>Di tampung pada kegiatan Pembangunan Jalan Provinsi di Wilayah Kab. Agam dan Kota Bukittinggi</t>
  </si>
  <si>
    <t>2.</t>
  </si>
  <si>
    <t>Peningkatan Jalan Palupuh - Pua gadih - Koto Tinggi</t>
  </si>
  <si>
    <t>Sitti Izzati Aziz</t>
  </si>
  <si>
    <t>Program Peningkatan Sarana dan Prasarana Binamarga</t>
  </si>
  <si>
    <t>Pengadaan Alat Labor Beton</t>
  </si>
  <si>
    <t>Di tampung pada Kegiatan Pengadaan Alat - alat Ukur dan Laboratorium Ke Binamarga an.</t>
  </si>
  <si>
    <t>H. Yulfitni Dasiran</t>
  </si>
  <si>
    <t>Pembangunan Box Cuever Ruas Jalan Provinsi Puar Datar Koto Tinggi - Pegadih Palupuh (Kab. 50 Kota - Kab. Agam)</t>
  </si>
  <si>
    <t>Di tampung pada Kegiatan Pembangunan Jalan Provinsi  di Wilayah Kab. 50 Kota dan Kota Payakumbuh</t>
  </si>
  <si>
    <t>Saluran Tertutup/Proton di Kawasan Pariwisata Batang Tabik</t>
  </si>
  <si>
    <t>Di tampung pada Kegiatan Rehab/Pemel Rutin Jalan Propinsi di Kab. 50 Kota dan Kota Payakumbuh</t>
  </si>
  <si>
    <t>Marlina Suswati</t>
  </si>
  <si>
    <t>Kelanjutan Jalan Provinsi Surantih - Kayu Aro - Langgai (P.086)</t>
  </si>
  <si>
    <t>Di tampung pada Kegiatan Pembangunan Jalan  Provinsi di Wilayah Kota Padang dan Kab. Pesisir Selatan</t>
  </si>
  <si>
    <t>Dra. Armiati, MM</t>
  </si>
  <si>
    <t>Lanjutan Pembangunan Jalan Provinsi Palupuh Pagadih Menuju 50 Kota</t>
  </si>
  <si>
    <t>Di tampung pada Kegiatan Pembangunan Jalan Provinsi di Wilayah Kab. Agam dan Kota Bukittinggi</t>
  </si>
  <si>
    <t>Dr. Risnaldi,S.Ag., MM</t>
  </si>
  <si>
    <t>Redemix Bahu Jalan Indropuro - Muara Sakai Kabupaten Pesisir Selatan</t>
  </si>
  <si>
    <t>Di tampung pada Kegiatan Rehab/Pemel Rutin Jalan Provinsi di Kab. Pesisir Selatan dan Kab. Kepulauan Mentawai</t>
  </si>
  <si>
    <t>Darman Sahladi , SE, MM</t>
  </si>
  <si>
    <t>Pembangunan Jembatan Batang Sopan Ruas Jalan Provinsi Pangkalan - Kapur IX Sekmen Nagari Koto Bangun Kecamatan Kapur IX Kabupaten 50 Kota</t>
  </si>
  <si>
    <t>Di tampung pada Kegiatan Pembangunan Jembatan Provinsi Wilayah - II</t>
  </si>
  <si>
    <t>Jalan Provinsi Pangkalan Koto Baru - Sialang - Gelugur Kapur IX</t>
  </si>
  <si>
    <t>3.</t>
  </si>
  <si>
    <t>Drainase Jalan Batas Kota Payakumbuh - Sitangkai (P.044) Sekmen Polsek - Pasar Pakan Rabaa Kecamatan Lareh Sago Halaban Kab. 50 Kota</t>
  </si>
  <si>
    <t>Nofrizon</t>
  </si>
  <si>
    <t>Pelebaran Jalan Manggopoh - Padang Luar (Dari Bayur ke Maninjau) (P.025)</t>
  </si>
  <si>
    <t>BERTAMBAH/
BERKURANG
(Rp.)</t>
  </si>
  <si>
    <t>Penambahan 2 Kegiatan : (1) Penyusunan Dokumen Lingkungan Jembatan Kuranji; (2) Penyusunan Laporan Pelaksanaan UKL/UPL ke PU an Kota Padang (Padang By Pass, Jembatan Lolong, Convention Hall, Gedung Budaya) (3) FS Jembatan Kuranji</t>
  </si>
  <si>
    <t>Hitung Ulang</t>
  </si>
  <si>
    <t>Penyesuaian sesuai Kebutuhan Lapangan, Paket PL KM 122</t>
  </si>
  <si>
    <t>NIP. 19640515 199003 1 010</t>
  </si>
  <si>
    <t>Ir. FATHOL BARI, M.Sc. Eng</t>
  </si>
  <si>
    <t>6 Paket Pengawasan terhadap pembangunan/ peningkatan 30 ruas jalan provinsi dan 2 unit Jembatan Provinsi</t>
  </si>
  <si>
    <t>Padang ,     September 2018</t>
  </si>
  <si>
    <t>PAGU DANA RANCANGAN 
KUPA-PPAS</t>
  </si>
  <si>
    <t>PAGU DANA 
KUPA-PPAS</t>
  </si>
  <si>
    <t>DAFTAR KEGIATAN PERUBAHAN</t>
  </si>
  <si>
    <t>Penambahan FS Jembatan Kuranji</t>
  </si>
  <si>
    <t>Kelebihan Melaporkan Sisa Tender</t>
  </si>
  <si>
    <t>Penambahan 1 Paket PL</t>
  </si>
  <si>
    <t>Penambahan 1 Paket Pengawasan Jalan Provinsi (Paket PL)</t>
  </si>
  <si>
    <t>7 Dokumen</t>
  </si>
  <si>
    <t>Sisa Tender</t>
  </si>
  <si>
    <t>DED Sudah Ada</t>
  </si>
  <si>
    <t>Review DED SPAM tidak jadi dilaksanakan</t>
  </si>
  <si>
    <t>12</t>
  </si>
  <si>
    <t>13</t>
  </si>
  <si>
    <t>14</t>
  </si>
  <si>
    <t>15</t>
  </si>
  <si>
    <t>16</t>
  </si>
  <si>
    <t>Pengadaan Lahan Untuk Pembangunan Jalan/Jembatan dan Infrastruktur Strategis</t>
  </si>
  <si>
    <t>Burhanuddin</t>
  </si>
  <si>
    <t>Saidal</t>
  </si>
  <si>
    <t>Penambahan 500jt, hasil rapat dengan Komisi IV</t>
  </si>
  <si>
    <t>Penambahan 440jt, hasil rapat dengan Komisi IV</t>
  </si>
  <si>
    <t>PAGU RAPBDP</t>
  </si>
  <si>
    <t>PAGU DANA 
HASIL RAPAT KOMISI</t>
  </si>
  <si>
    <t>Penambahan Paket DED Jembatan Cubadak</t>
  </si>
  <si>
    <t>TAHUN ANGGARAN 2018</t>
  </si>
  <si>
    <t>BELANJA LANGSUNG</t>
  </si>
  <si>
    <t>NO. DPA-SKPD    :</t>
  </si>
  <si>
    <t>1.01.03</t>
  </si>
  <si>
    <t>1.01.03.01</t>
  </si>
  <si>
    <t>0001</t>
  </si>
  <si>
    <t>URUSAN PEMERINTAH</t>
  </si>
  <si>
    <t>:</t>
  </si>
  <si>
    <t>1.01.03. PEKERJAAN UMUM DAN PENATAAN RUANG</t>
  </si>
  <si>
    <t>ORGANISASI</t>
  </si>
  <si>
    <t>1.01.03.01. DINAS PEKERJAAN UMUM DAN PENATAAN RUANG</t>
  </si>
  <si>
    <t>LOKASI KEGIATAN</t>
  </si>
  <si>
    <t>SUMBER DANA</t>
  </si>
  <si>
    <t>PAD</t>
  </si>
  <si>
    <t>JUMLAH ANGGARAN</t>
  </si>
  <si>
    <t>TERBILANG</t>
  </si>
  <si>
    <t>PENGGUNA ANGGARAN /KUASA</t>
  </si>
  <si>
    <t>PENGGUNA ANGGARAN</t>
  </si>
  <si>
    <t>NAMA</t>
  </si>
  <si>
    <t xml:space="preserve"> Ir. DEDI  RINALDI. Msi</t>
  </si>
  <si>
    <t>NIP</t>
  </si>
  <si>
    <t>19680622 199303 1 007</t>
  </si>
  <si>
    <t>JABATAN</t>
  </si>
  <si>
    <t xml:space="preserve">KUASA PENGGUNA ANGGARAN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</si>
</sst>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0;[Red]\(#,##0\);_-* &quot;-&quot;_-;_-@_-"/>
    <numFmt numFmtId="165" formatCode="General\."/>
    <numFmt numFmtId="166" formatCode="_(* #,##0.00_);_(* \(#,##0.00\);_(* &quot;-&quot;??_);_(@_)"/>
    <numFmt numFmtId="167" formatCode="_(* #,##0_);_(* \(#,##0\);_(* &quot;-&quot;??_);_(@_)"/>
    <numFmt numFmtId="168" formatCode="&quot;Rp&quot;#,##0.\-;[Red]&quot;Rp&quot;#,##0.\-"/>
    <numFmt numFmtId="169" formatCode="&quot;Rp.&quot;\ 0#,##0_);\(&quot;Rp&quot;#,##0\)"/>
  </numFmts>
  <fonts count="57" x14ac:knownFonts="1">
    <font>
      <sz val="11"/>
      <color theme="1"/>
      <name val="Calibri"/>
      <charset val="1"/>
      <scheme val="minor"/>
    </font>
    <font>
      <sz val="11"/>
      <color theme="1"/>
      <name val="Cambria"/>
      <family val="2"/>
      <charset val="1"/>
    </font>
    <font>
      <sz val="14"/>
      <color theme="1"/>
      <name val="Cambria"/>
      <family val="1"/>
    </font>
    <font>
      <sz val="11"/>
      <color theme="1"/>
      <name val="Calibri"/>
      <family val="2"/>
      <scheme val="minor"/>
    </font>
    <font>
      <b/>
      <u/>
      <sz val="14"/>
      <color theme="1"/>
      <name val="Cambria"/>
      <family val="1"/>
    </font>
    <font>
      <sz val="17"/>
      <color theme="1"/>
      <name val="Cambria"/>
      <family val="1"/>
    </font>
    <font>
      <b/>
      <u/>
      <sz val="17"/>
      <color theme="1"/>
      <name val="Cambria"/>
      <family val="1"/>
    </font>
    <font>
      <b/>
      <sz val="14"/>
      <color theme="1"/>
      <name val="Cambria"/>
      <family val="1"/>
    </font>
    <font>
      <sz val="14"/>
      <name val="Cambria"/>
      <family val="1"/>
    </font>
    <font>
      <sz val="10"/>
      <name val="Cambria"/>
      <family val="1"/>
    </font>
    <font>
      <sz val="11"/>
      <name val="Cambria"/>
      <family val="1"/>
    </font>
    <font>
      <sz val="12"/>
      <name val="Cambria"/>
      <family val="1"/>
    </font>
    <font>
      <i/>
      <sz val="11"/>
      <color theme="1"/>
      <name val="Cambria"/>
      <family val="1"/>
    </font>
    <font>
      <i/>
      <sz val="11"/>
      <name val="Cambria"/>
      <family val="1"/>
    </font>
    <font>
      <i/>
      <sz val="12"/>
      <name val="Cambria"/>
      <family val="1"/>
    </font>
    <font>
      <b/>
      <sz val="14"/>
      <name val="Cambria"/>
      <family val="1"/>
    </font>
    <font>
      <b/>
      <sz val="10"/>
      <name val="Cambria"/>
      <family val="1"/>
    </font>
    <font>
      <b/>
      <sz val="11"/>
      <name val="Cambria"/>
      <family val="1"/>
    </font>
    <font>
      <b/>
      <sz val="12"/>
      <name val="Cambria"/>
      <family val="1"/>
    </font>
    <font>
      <sz val="10"/>
      <color theme="1"/>
      <name val="Cambria"/>
      <family val="1"/>
    </font>
    <font>
      <sz val="11"/>
      <color theme="1"/>
      <name val="Cambria"/>
      <family val="1"/>
    </font>
    <font>
      <sz val="12"/>
      <color theme="1"/>
      <name val="Cambria"/>
      <family val="1"/>
    </font>
    <font>
      <b/>
      <sz val="10"/>
      <color theme="1"/>
      <name val="Cambria"/>
      <family val="1"/>
    </font>
    <font>
      <b/>
      <sz val="12"/>
      <color theme="1"/>
      <name val="Cambria"/>
      <family val="1"/>
    </font>
    <font>
      <b/>
      <sz val="14"/>
      <color rgb="FF002060"/>
      <name val="Cambria"/>
      <family val="1"/>
    </font>
    <font>
      <sz val="14"/>
      <color theme="0"/>
      <name val="Cambria"/>
      <family val="1"/>
    </font>
    <font>
      <b/>
      <sz val="14"/>
      <color theme="0"/>
      <name val="Cambria"/>
      <family val="1"/>
    </font>
    <font>
      <b/>
      <sz val="13"/>
      <color theme="1"/>
      <name val="Cambria"/>
      <family val="1"/>
    </font>
    <font>
      <sz val="9"/>
      <color theme="1"/>
      <name val="Cambria"/>
      <family val="1"/>
    </font>
    <font>
      <b/>
      <sz val="11"/>
      <color theme="1"/>
      <name val="Cambria"/>
      <family val="1"/>
    </font>
    <font>
      <i/>
      <sz val="9"/>
      <color theme="1"/>
      <name val="Cambria"/>
      <family val="1"/>
    </font>
    <font>
      <i/>
      <sz val="9"/>
      <color rgb="FFC00000"/>
      <name val="Cambria"/>
      <family val="1"/>
    </font>
    <font>
      <sz val="10"/>
      <color theme="1"/>
      <name val="Arial Narrow"/>
      <family val="2"/>
    </font>
    <font>
      <b/>
      <sz val="12"/>
      <color theme="1"/>
      <name val="Arial Narrow"/>
      <family val="2"/>
    </font>
    <font>
      <b/>
      <sz val="10"/>
      <color theme="1"/>
      <name val="Arial Narrow"/>
      <family val="2"/>
    </font>
    <font>
      <b/>
      <sz val="11"/>
      <color theme="1"/>
      <name val="Arial Narrow"/>
      <family val="2"/>
    </font>
    <font>
      <sz val="11"/>
      <color theme="1"/>
      <name val="Arial Narrow"/>
      <family val="2"/>
    </font>
    <font>
      <sz val="10"/>
      <color rgb="FF002060"/>
      <name val="Arial Narrow"/>
      <family val="2"/>
    </font>
    <font>
      <sz val="10"/>
      <color rgb="FFC00000"/>
      <name val="Arial Narrow"/>
      <family val="2"/>
    </font>
    <font>
      <sz val="10"/>
      <name val="Arial Narrow"/>
      <family val="2"/>
    </font>
    <font>
      <sz val="10"/>
      <color rgb="FFFF0000"/>
      <name val="Arial Narrow"/>
      <family val="2"/>
    </font>
    <font>
      <sz val="9"/>
      <name val="Cambria"/>
      <family val="1"/>
    </font>
    <font>
      <b/>
      <sz val="15"/>
      <color theme="0"/>
      <name val="Cambria"/>
      <family val="1"/>
    </font>
    <font>
      <b/>
      <sz val="19"/>
      <color theme="1"/>
      <name val="Cambria"/>
      <family val="1"/>
    </font>
    <font>
      <sz val="10"/>
      <name val="Arial"/>
      <family val="2"/>
    </font>
    <font>
      <sz val="10"/>
      <name val="Tahoma"/>
      <family val="2"/>
    </font>
    <font>
      <sz val="12"/>
      <name val="Tahoma"/>
      <family val="2"/>
    </font>
    <font>
      <b/>
      <sz val="12"/>
      <name val="Tahoma"/>
      <family val="2"/>
    </font>
    <font>
      <b/>
      <sz val="20"/>
      <name val="Tahoma"/>
      <family val="2"/>
    </font>
    <font>
      <sz val="24"/>
      <name val="Tahoma"/>
      <family val="2"/>
    </font>
    <font>
      <b/>
      <sz val="24"/>
      <name val="Tahoma"/>
      <family val="2"/>
    </font>
    <font>
      <b/>
      <sz val="18"/>
      <name val="Tahoma"/>
      <family val="2"/>
    </font>
    <font>
      <b/>
      <sz val="16"/>
      <name val="Tahoma"/>
      <family val="2"/>
    </font>
    <font>
      <b/>
      <sz val="14"/>
      <name val="Tahoma"/>
      <family val="2"/>
    </font>
    <font>
      <sz val="16"/>
      <name val="Tahoma"/>
      <family val="2"/>
    </font>
    <font>
      <sz val="14"/>
      <name val="Tahoma"/>
      <family val="2"/>
    </font>
    <font>
      <b/>
      <sz val="10"/>
      <name val="Tahoma"/>
      <family val="2"/>
    </font>
  </fonts>
  <fills count="1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rgb="FFFF3399"/>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97">
    <border>
      <left/>
      <right/>
      <top/>
      <bottom/>
      <diagonal/>
    </border>
    <border>
      <left style="thin">
        <color auto="1"/>
      </left>
      <right style="double">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double">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double">
        <color auto="1"/>
      </left>
      <right style="thin">
        <color auto="1"/>
      </right>
      <top/>
      <bottom style="thin">
        <color auto="1"/>
      </bottom>
      <diagonal/>
    </border>
    <border>
      <left style="thin">
        <color auto="1"/>
      </left>
      <right style="double">
        <color auto="1"/>
      </right>
      <top/>
      <bottom/>
      <diagonal/>
    </border>
    <border>
      <left style="thin">
        <color auto="1"/>
      </left>
      <right/>
      <top/>
      <bottom/>
      <diagonal/>
    </border>
    <border>
      <left style="thin">
        <color auto="1"/>
      </left>
      <right style="thin">
        <color auto="1"/>
      </right>
      <top style="double">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diagonal/>
    </border>
    <border>
      <left/>
      <right style="thin">
        <color auto="1"/>
      </right>
      <top/>
      <bottom/>
      <diagonal/>
    </border>
    <border>
      <left style="double">
        <color auto="1"/>
      </left>
      <right style="thin">
        <color auto="1"/>
      </right>
      <top/>
      <bottom/>
      <diagonal/>
    </border>
    <border>
      <left style="thin">
        <color auto="1"/>
      </left>
      <right style="double">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style="thin">
        <color auto="1"/>
      </bottom>
      <diagonal/>
    </border>
    <border>
      <left/>
      <right style="thin">
        <color auto="1"/>
      </right>
      <top style="double">
        <color auto="1"/>
      </top>
      <bottom/>
      <diagonal/>
    </border>
    <border>
      <left/>
      <right/>
      <top style="double">
        <color auto="1"/>
      </top>
      <bottom/>
      <diagonal/>
    </border>
    <border>
      <left style="double">
        <color auto="1"/>
      </left>
      <right style="thin">
        <color auto="1"/>
      </right>
      <top style="double">
        <color auto="1"/>
      </top>
      <bottom/>
      <diagonal/>
    </border>
    <border>
      <left/>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dashed">
        <color auto="1"/>
      </bottom>
      <diagonal/>
    </border>
    <border>
      <left/>
      <right style="medium">
        <color auto="1"/>
      </right>
      <top/>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style="medium">
        <color auto="1"/>
      </top>
      <bottom style="dashed">
        <color auto="1"/>
      </bottom>
      <diagonal/>
    </border>
    <border>
      <left style="thin">
        <color auto="1"/>
      </left>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style="dotted">
        <color indexed="64"/>
      </bottom>
      <diagonal/>
    </border>
    <border>
      <left/>
      <right style="thin">
        <color auto="1"/>
      </right>
      <top style="dashed">
        <color auto="1"/>
      </top>
      <bottom style="dotted">
        <color indexed="64"/>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medium">
        <color auto="1"/>
      </right>
      <top style="dashed">
        <color auto="1"/>
      </top>
      <bottom/>
      <diagonal/>
    </border>
    <border>
      <left/>
      <right style="medium">
        <color auto="1"/>
      </right>
      <top style="dashed">
        <color auto="1"/>
      </top>
      <bottom style="dashed">
        <color auto="1"/>
      </bottom>
      <diagonal/>
    </border>
    <border>
      <left style="medium">
        <color indexed="64"/>
      </left>
      <right/>
      <top/>
      <bottom/>
      <diagonal/>
    </border>
    <border>
      <left/>
      <right/>
      <top style="dashed">
        <color auto="1"/>
      </top>
      <bottom style="dashed">
        <color auto="1"/>
      </bottom>
      <diagonal/>
    </border>
    <border>
      <left/>
      <right style="thin">
        <color auto="1"/>
      </right>
      <top style="dotted">
        <color indexed="64"/>
      </top>
      <bottom style="dotted">
        <color indexed="64"/>
      </bottom>
      <diagonal/>
    </border>
    <border>
      <left style="thin">
        <color auto="1"/>
      </left>
      <right style="medium">
        <color auto="1"/>
      </right>
      <top/>
      <bottom style="dashed">
        <color auto="1"/>
      </bottom>
      <diagonal/>
    </border>
    <border>
      <left style="thin">
        <color auto="1"/>
      </left>
      <right/>
      <top style="dotted">
        <color indexed="64"/>
      </top>
      <bottom/>
      <diagonal/>
    </border>
    <border>
      <left style="thin">
        <color auto="1"/>
      </left>
      <right/>
      <top style="dotted">
        <color indexed="64"/>
      </top>
      <bottom style="dotted">
        <color indexed="64"/>
      </bottom>
      <diagonal/>
    </border>
    <border>
      <left/>
      <right style="thin">
        <color auto="1"/>
      </right>
      <top style="dashed">
        <color auto="1"/>
      </top>
      <bottom style="dashed">
        <color auto="1"/>
      </bottom>
      <diagonal/>
    </border>
    <border>
      <left style="medium">
        <color auto="1"/>
      </left>
      <right style="thin">
        <color auto="1"/>
      </right>
      <top/>
      <bottom/>
      <diagonal/>
    </border>
    <border>
      <left style="thin">
        <color auto="1"/>
      </left>
      <right/>
      <top style="dashed">
        <color auto="1"/>
      </top>
      <bottom/>
      <diagonal/>
    </border>
    <border>
      <left/>
      <right style="thin">
        <color auto="1"/>
      </right>
      <top style="dotted">
        <color indexed="64"/>
      </top>
      <bottom/>
      <diagonal/>
    </border>
    <border>
      <left style="thin">
        <color auto="1"/>
      </left>
      <right style="medium">
        <color auto="1"/>
      </right>
      <top style="dashed">
        <color auto="1"/>
      </top>
      <bottom style="dashed">
        <color auto="1"/>
      </bottom>
      <diagonal/>
    </border>
    <border>
      <left style="thin">
        <color auto="1"/>
      </left>
      <right/>
      <top style="dotted">
        <color indexed="64"/>
      </top>
      <bottom style="dashed">
        <color auto="1"/>
      </bottom>
      <diagonal/>
    </border>
    <border>
      <left/>
      <right style="thin">
        <color auto="1"/>
      </right>
      <top style="dotted">
        <color indexed="64"/>
      </top>
      <bottom style="dashed">
        <color auto="1"/>
      </bottom>
      <diagonal/>
    </border>
    <border>
      <left style="medium">
        <color auto="1"/>
      </left>
      <right style="thin">
        <color auto="1"/>
      </right>
      <top style="dashed">
        <color auto="1"/>
      </top>
      <bottom style="dashed">
        <color auto="1"/>
      </bottom>
      <diagonal/>
    </border>
    <border>
      <left/>
      <right style="medium">
        <color auto="1"/>
      </right>
      <top/>
      <bottom style="dashed">
        <color auto="1"/>
      </bottom>
      <diagonal/>
    </border>
    <border>
      <left/>
      <right style="thin">
        <color auto="1"/>
      </right>
      <top style="dashed">
        <color auto="1"/>
      </top>
      <bottom/>
      <diagonal/>
    </border>
    <border>
      <left/>
      <right style="medium">
        <color auto="1"/>
      </right>
      <top style="dashed">
        <color auto="1"/>
      </top>
      <bottom/>
      <diagonal/>
    </border>
    <border>
      <left/>
      <right/>
      <top style="dashed">
        <color auto="1"/>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double">
        <color auto="1"/>
      </top>
      <bottom style="thin">
        <color auto="1"/>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8">
    <xf numFmtId="0" fontId="0" fillId="0" borderId="0"/>
    <xf numFmtId="41" fontId="3" fillId="0" borderId="0" applyFont="0" applyFill="0" applyBorder="0" applyAlignment="0" applyProtection="0"/>
    <xf numFmtId="9" fontId="3" fillId="0" borderId="0" applyFont="0" applyFill="0" applyBorder="0" applyAlignment="0" applyProtection="0">
      <alignment vertical="center"/>
    </xf>
    <xf numFmtId="0" fontId="3" fillId="0" borderId="0"/>
    <xf numFmtId="41" fontId="1" fillId="0" borderId="0" applyFont="0" applyFill="0" applyBorder="0" applyAlignment="0" applyProtection="0"/>
    <xf numFmtId="166" fontId="3" fillId="0" borderId="0" applyFont="0" applyFill="0" applyBorder="0" applyAlignment="0" applyProtection="0"/>
    <xf numFmtId="0" fontId="44" fillId="0" borderId="0"/>
    <xf numFmtId="166" fontId="44" fillId="0" borderId="0" applyFont="0" applyFill="0" applyBorder="0" applyAlignment="0" applyProtection="0"/>
  </cellStyleXfs>
  <cellXfs count="633">
    <xf numFmtId="0" fontId="0" fillId="0" borderId="0" xfId="0"/>
    <xf numFmtId="0" fontId="2" fillId="0" borderId="0" xfId="0" applyFont="1"/>
    <xf numFmtId="41" fontId="2" fillId="0" borderId="0" xfId="1" applyFont="1"/>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41" fontId="7" fillId="0" borderId="0" xfId="1" applyFont="1"/>
    <xf numFmtId="0" fontId="7" fillId="2" borderId="0" xfId="0" applyFont="1" applyFill="1"/>
    <xf numFmtId="41" fontId="7" fillId="2" borderId="0" xfId="1" applyFont="1" applyFill="1"/>
    <xf numFmtId="41" fontId="2" fillId="2" borderId="0" xfId="1" applyFont="1" applyFill="1"/>
    <xf numFmtId="164" fontId="7" fillId="2" borderId="1" xfId="1" applyNumberFormat="1" applyFont="1" applyFill="1" applyBorder="1" applyAlignment="1">
      <alignment vertical="center"/>
    </xf>
    <xf numFmtId="0" fontId="7" fillId="2" borderId="2" xfId="0" applyFont="1" applyFill="1" applyBorder="1" applyAlignment="1">
      <alignment vertical="center"/>
    </xf>
    <xf numFmtId="41" fontId="7" fillId="2" borderId="3" xfId="1" applyFont="1" applyFill="1" applyBorder="1" applyAlignment="1">
      <alignment vertical="center"/>
    </xf>
    <xf numFmtId="41" fontId="7" fillId="2" borderId="3" xfId="1" applyNumberFormat="1" applyFont="1" applyFill="1" applyBorder="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6" xfId="0" applyFont="1" applyFill="1" applyBorder="1" applyAlignment="1">
      <alignment horizontal="center" vertical="center"/>
    </xf>
    <xf numFmtId="164" fontId="2" fillId="0" borderId="7" xfId="0" applyNumberFormat="1" applyFont="1" applyBorder="1" applyAlignment="1"/>
    <xf numFmtId="0" fontId="2" fillId="0" borderId="8" xfId="0" applyFont="1" applyBorder="1" applyAlignment="1"/>
    <xf numFmtId="41" fontId="2" fillId="0" borderId="9" xfId="1" applyFont="1" applyBorder="1" applyAlignment="1"/>
    <xf numFmtId="41" fontId="2" fillId="0" borderId="9" xfId="1" applyNumberFormat="1" applyFont="1" applyBorder="1" applyAlignment="1"/>
    <xf numFmtId="49" fontId="2" fillId="0" borderId="9" xfId="0" applyNumberFormat="1" applyFont="1" applyBorder="1" applyAlignment="1">
      <alignment horizontal="center" vertical="center" wrapText="1"/>
    </xf>
    <xf numFmtId="49" fontId="2" fillId="0" borderId="9" xfId="0" applyNumberFormat="1" applyFont="1" applyBorder="1" applyAlignment="1">
      <alignment wrapText="1"/>
    </xf>
    <xf numFmtId="49" fontId="2" fillId="0" borderId="10" xfId="0" applyNumberFormat="1" applyFont="1" applyBorder="1"/>
    <xf numFmtId="0" fontId="2" fillId="0" borderId="11" xfId="0" applyFont="1" applyBorder="1" applyAlignment="1">
      <alignment horizontal="center" vertical="center"/>
    </xf>
    <xf numFmtId="0" fontId="8" fillId="0" borderId="0" xfId="0" applyFont="1"/>
    <xf numFmtId="41" fontId="8" fillId="0" borderId="0" xfId="1" applyFont="1"/>
    <xf numFmtId="0" fontId="9" fillId="0" borderId="8" xfId="0" applyFont="1" applyBorder="1" applyAlignment="1">
      <alignment vertical="center" wrapText="1"/>
    </xf>
    <xf numFmtId="9" fontId="10" fillId="0" borderId="9" xfId="1" applyNumberFormat="1" applyFont="1" applyBorder="1" applyAlignment="1">
      <alignment horizontal="center" vertical="center" wrapText="1"/>
    </xf>
    <xf numFmtId="41" fontId="8" fillId="0" borderId="9" xfId="1" applyFont="1" applyBorder="1" applyAlignment="1">
      <alignment vertical="center"/>
    </xf>
    <xf numFmtId="41" fontId="10" fillId="0" borderId="9" xfId="1" applyFont="1" applyBorder="1" applyAlignment="1">
      <alignment vertical="center" wrapText="1"/>
    </xf>
    <xf numFmtId="41" fontId="8" fillId="0" borderId="9" xfId="1" applyNumberFormat="1" applyFont="1" applyBorder="1" applyAlignment="1"/>
    <xf numFmtId="41" fontId="8" fillId="0" borderId="9" xfId="1" applyNumberFormat="1" applyFont="1" applyBorder="1" applyAlignment="1">
      <alignment vertical="center"/>
    </xf>
    <xf numFmtId="49" fontId="11" fillId="0" borderId="9" xfId="0" applyNumberFormat="1" applyFont="1" applyBorder="1" applyAlignment="1">
      <alignment horizontal="center" vertical="center" wrapText="1"/>
    </xf>
    <xf numFmtId="49" fontId="8" fillId="0" borderId="9" xfId="0" applyNumberFormat="1" applyFont="1" applyBorder="1" applyAlignment="1">
      <alignment vertical="center" wrapText="1"/>
    </xf>
    <xf numFmtId="49" fontId="8" fillId="0" borderId="10" xfId="0" quotePrefix="1" applyNumberFormat="1" applyFont="1" applyBorder="1" applyAlignment="1">
      <alignment vertical="center"/>
    </xf>
    <xf numFmtId="0" fontId="8" fillId="0" borderId="11" xfId="0" applyFont="1" applyBorder="1" applyAlignment="1">
      <alignment horizontal="center" vertical="center"/>
    </xf>
    <xf numFmtId="0" fontId="10" fillId="0" borderId="0" xfId="0" applyFont="1"/>
    <xf numFmtId="41" fontId="10" fillId="0" borderId="0" xfId="1" applyFont="1"/>
    <xf numFmtId="0" fontId="13" fillId="0" borderId="8" xfId="0" applyFont="1" applyBorder="1" applyAlignment="1">
      <alignment vertical="center" wrapText="1"/>
    </xf>
    <xf numFmtId="41" fontId="13" fillId="0" borderId="9" xfId="1" applyFont="1" applyBorder="1" applyAlignment="1">
      <alignment vertical="center" wrapText="1"/>
    </xf>
    <xf numFmtId="41" fontId="13" fillId="0" borderId="9" xfId="1" applyFont="1" applyBorder="1" applyAlignment="1">
      <alignment vertical="center"/>
    </xf>
    <xf numFmtId="41" fontId="13" fillId="0" borderId="9" xfId="1" applyNumberFormat="1" applyFont="1" applyBorder="1" applyAlignment="1"/>
    <xf numFmtId="41" fontId="13" fillId="0" borderId="9" xfId="1" applyNumberFormat="1" applyFont="1" applyBorder="1" applyAlignment="1">
      <alignment vertical="center"/>
    </xf>
    <xf numFmtId="49" fontId="14" fillId="0" borderId="9" xfId="0" applyNumberFormat="1" applyFont="1" applyBorder="1" applyAlignment="1">
      <alignment horizontal="center" vertical="center" wrapText="1"/>
    </xf>
    <xf numFmtId="49" fontId="13" fillId="0" borderId="9" xfId="0" applyNumberFormat="1" applyFont="1" applyBorder="1" applyAlignment="1">
      <alignment vertical="center" wrapText="1"/>
    </xf>
    <xf numFmtId="49" fontId="10" fillId="0" borderId="10" xfId="0" quotePrefix="1" applyNumberFormat="1" applyFont="1" applyBorder="1" applyAlignment="1">
      <alignment vertical="center"/>
    </xf>
    <xf numFmtId="0" fontId="10" fillId="0" borderId="11" xfId="0" applyFont="1" applyBorder="1" applyAlignment="1">
      <alignment horizontal="center" vertical="center"/>
    </xf>
    <xf numFmtId="41" fontId="8" fillId="0" borderId="9" xfId="1" applyFont="1" applyFill="1" applyBorder="1" applyAlignment="1">
      <alignment vertical="center"/>
    </xf>
    <xf numFmtId="0" fontId="15" fillId="0" borderId="0" xfId="0" applyFont="1" applyAlignment="1">
      <alignment vertical="center"/>
    </xf>
    <xf numFmtId="41" fontId="15" fillId="0" borderId="0" xfId="1" applyFont="1" applyAlignment="1">
      <alignment vertical="center"/>
    </xf>
    <xf numFmtId="0" fontId="16"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5" fillId="3" borderId="9" xfId="0" applyFont="1" applyFill="1" applyBorder="1" applyAlignment="1">
      <alignment horizontal="center" vertical="center"/>
    </xf>
    <xf numFmtId="41" fontId="7" fillId="3" borderId="9" xfId="0" applyNumberFormat="1" applyFont="1" applyFill="1" applyBorder="1" applyAlignment="1">
      <alignment horizontal="center" vertical="center"/>
    </xf>
    <xf numFmtId="41" fontId="15" fillId="3" borderId="9" xfId="0" applyNumberFormat="1" applyFont="1" applyFill="1" applyBorder="1" applyAlignment="1">
      <alignment horizontal="center" vertical="center"/>
    </xf>
    <xf numFmtId="0" fontId="18" fillId="3" borderId="9" xfId="0" applyFont="1" applyFill="1" applyBorder="1" applyAlignment="1">
      <alignment horizontal="center" vertical="center" wrapText="1"/>
    </xf>
    <xf numFmtId="0" fontId="15" fillId="3" borderId="10" xfId="0" quotePrefix="1" applyFont="1" applyFill="1" applyBorder="1" applyAlignment="1">
      <alignment vertical="center"/>
    </xf>
    <xf numFmtId="0" fontId="15" fillId="3" borderId="10" xfId="0" quotePrefix="1" applyFont="1" applyFill="1" applyBorder="1" applyAlignment="1">
      <alignment horizontal="center" vertical="center"/>
    </xf>
    <xf numFmtId="0" fontId="15" fillId="3" borderId="11" xfId="0" applyFont="1" applyFill="1" applyBorder="1" applyAlignment="1">
      <alignment horizontal="center" vertical="center"/>
    </xf>
    <xf numFmtId="9" fontId="10" fillId="0" borderId="9" xfId="2" applyNumberFormat="1" applyFont="1" applyBorder="1" applyAlignment="1">
      <alignment horizontal="left" vertical="center" wrapText="1"/>
    </xf>
    <xf numFmtId="9" fontId="10" fillId="0" borderId="9" xfId="2" applyFont="1" applyBorder="1" applyAlignment="1">
      <alignment horizontal="left" vertical="center" wrapText="1"/>
    </xf>
    <xf numFmtId="0" fontId="15" fillId="3" borderId="11" xfId="0" quotePrefix="1" applyFont="1" applyFill="1" applyBorder="1" applyAlignment="1">
      <alignment horizontal="center" vertical="center"/>
    </xf>
    <xf numFmtId="41" fontId="10" fillId="0" borderId="9" xfId="1" applyFont="1" applyBorder="1" applyAlignment="1">
      <alignment horizontal="left" vertical="center" wrapText="1"/>
    </xf>
    <xf numFmtId="49" fontId="8" fillId="0" borderId="12" xfId="0" applyNumberFormat="1" applyFont="1" applyBorder="1" applyAlignment="1">
      <alignment vertical="center" wrapText="1"/>
    </xf>
    <xf numFmtId="0" fontId="8" fillId="4" borderId="11" xfId="0" applyFont="1" applyFill="1" applyBorder="1" applyAlignment="1">
      <alignment horizontal="center" vertical="center"/>
    </xf>
    <xf numFmtId="0" fontId="9" fillId="4" borderId="8" xfId="0" applyFont="1" applyFill="1" applyBorder="1" applyAlignment="1">
      <alignment vertical="center" wrapText="1"/>
    </xf>
    <xf numFmtId="41" fontId="10" fillId="4" borderId="9" xfId="1" applyFont="1" applyFill="1" applyBorder="1" applyAlignment="1">
      <alignment vertical="center" wrapText="1"/>
    </xf>
    <xf numFmtId="41" fontId="8" fillId="4" borderId="9" xfId="1" applyFont="1" applyFill="1" applyBorder="1" applyAlignment="1">
      <alignment vertical="center"/>
    </xf>
    <xf numFmtId="41" fontId="8" fillId="4" borderId="9" xfId="1" applyNumberFormat="1" applyFont="1" applyFill="1" applyBorder="1" applyAlignment="1">
      <alignment vertical="center"/>
    </xf>
    <xf numFmtId="49" fontId="11" fillId="4" borderId="9" xfId="0" applyNumberFormat="1" applyFont="1" applyFill="1" applyBorder="1" applyAlignment="1">
      <alignment horizontal="center" vertical="center" wrapText="1"/>
    </xf>
    <xf numFmtId="49" fontId="8" fillId="4" borderId="9" xfId="0" applyNumberFormat="1" applyFont="1" applyFill="1" applyBorder="1" applyAlignment="1">
      <alignment vertical="center" wrapText="1"/>
    </xf>
    <xf numFmtId="49" fontId="8" fillId="4" borderId="10" xfId="0" quotePrefix="1" applyNumberFormat="1" applyFont="1" applyFill="1" applyBorder="1" applyAlignment="1">
      <alignment vertical="center"/>
    </xf>
    <xf numFmtId="49" fontId="8" fillId="0" borderId="10" xfId="0" applyNumberFormat="1" applyFont="1" applyBorder="1" applyAlignment="1">
      <alignment vertical="center"/>
    </xf>
    <xf numFmtId="0" fontId="8" fillId="0" borderId="9" xfId="0" applyNumberFormat="1" applyFont="1" applyBorder="1" applyAlignment="1">
      <alignment vertical="center" wrapText="1"/>
    </xf>
    <xf numFmtId="0" fontId="8" fillId="0" borderId="0" xfId="0" applyFont="1" applyAlignment="1">
      <alignment wrapText="1"/>
    </xf>
    <xf numFmtId="0" fontId="8" fillId="0" borderId="0" xfId="0" applyFont="1" applyAlignment="1">
      <alignment vertical="center"/>
    </xf>
    <xf numFmtId="41" fontId="8" fillId="0" borderId="0" xfId="1" applyFont="1" applyAlignment="1">
      <alignment vertical="center"/>
    </xf>
    <xf numFmtId="9" fontId="10" fillId="0" borderId="9" xfId="1" applyNumberFormat="1" applyFont="1" applyBorder="1" applyAlignment="1">
      <alignment vertical="center" wrapText="1"/>
    </xf>
    <xf numFmtId="9" fontId="10" fillId="0" borderId="9" xfId="1" applyNumberFormat="1" applyFont="1" applyFill="1" applyBorder="1" applyAlignment="1">
      <alignment vertical="center" wrapText="1"/>
    </xf>
    <xf numFmtId="9" fontId="10" fillId="0" borderId="9" xfId="2" applyFont="1" applyFill="1" applyBorder="1" applyAlignment="1">
      <alignment horizontal="center" vertical="center" wrapText="1"/>
    </xf>
    <xf numFmtId="41" fontId="10" fillId="0" borderId="9" xfId="1" applyFont="1" applyFill="1" applyBorder="1" applyAlignment="1">
      <alignment vertical="center" wrapText="1"/>
    </xf>
    <xf numFmtId="41" fontId="8" fillId="0" borderId="9" xfId="1" applyNumberFormat="1" applyFont="1" applyFill="1" applyBorder="1" applyAlignment="1">
      <alignment vertical="center"/>
    </xf>
    <xf numFmtId="0" fontId="8" fillId="0" borderId="0" xfId="0" applyFont="1" applyFill="1"/>
    <xf numFmtId="41" fontId="8" fillId="0" borderId="0" xfId="1" applyFont="1" applyFill="1"/>
    <xf numFmtId="0" fontId="9" fillId="0" borderId="8" xfId="0" applyFont="1" applyFill="1" applyBorder="1" applyAlignment="1">
      <alignment vertical="center" wrapText="1"/>
    </xf>
    <xf numFmtId="41" fontId="8" fillId="0" borderId="9" xfId="1" applyNumberFormat="1" applyFont="1" applyFill="1" applyBorder="1" applyAlignment="1"/>
    <xf numFmtId="49" fontId="11" fillId="0" borderId="9" xfId="0" applyNumberFormat="1" applyFont="1" applyFill="1" applyBorder="1" applyAlignment="1">
      <alignment horizontal="center" vertical="center" wrapText="1"/>
    </xf>
    <xf numFmtId="49" fontId="8" fillId="0" borderId="9" xfId="0" applyNumberFormat="1" applyFont="1" applyFill="1" applyBorder="1" applyAlignment="1">
      <alignment vertical="center" wrapText="1"/>
    </xf>
    <xf numFmtId="49" fontId="8" fillId="0" borderId="10" xfId="0" quotePrefix="1" applyNumberFormat="1" applyFont="1" applyFill="1" applyBorder="1" applyAlignment="1">
      <alignment vertical="center"/>
    </xf>
    <xf numFmtId="0" fontId="19" fillId="0" borderId="8" xfId="0" applyFont="1" applyBorder="1" applyAlignment="1">
      <alignment vertical="center" wrapText="1"/>
    </xf>
    <xf numFmtId="9" fontId="20" fillId="0" borderId="9" xfId="2" applyFont="1" applyBorder="1" applyAlignment="1">
      <alignment horizontal="left" vertical="center" wrapText="1"/>
    </xf>
    <xf numFmtId="41" fontId="2" fillId="0" borderId="9" xfId="1" applyFont="1" applyBorder="1" applyAlignment="1">
      <alignment vertical="center"/>
    </xf>
    <xf numFmtId="41" fontId="20" fillId="0" borderId="9" xfId="1" applyFont="1" applyBorder="1" applyAlignment="1">
      <alignment vertical="center" wrapText="1"/>
    </xf>
    <xf numFmtId="49" fontId="21" fillId="0" borderId="9" xfId="0" applyNumberFormat="1" applyFont="1" applyBorder="1" applyAlignment="1">
      <alignment horizontal="center" vertical="center" wrapText="1"/>
    </xf>
    <xf numFmtId="49" fontId="2" fillId="0" borderId="9" xfId="0" applyNumberFormat="1" applyFont="1" applyBorder="1" applyAlignment="1">
      <alignment vertical="center" wrapText="1"/>
    </xf>
    <xf numFmtId="49" fontId="2" fillId="0" borderId="10" xfId="0" quotePrefix="1" applyNumberFormat="1" applyFont="1" applyBorder="1" applyAlignment="1">
      <alignment vertical="center"/>
    </xf>
    <xf numFmtId="49" fontId="8" fillId="0" borderId="9" xfId="0" applyNumberFormat="1" applyFont="1" applyBorder="1" applyAlignment="1">
      <alignment wrapText="1"/>
    </xf>
    <xf numFmtId="0" fontId="8" fillId="0" borderId="11" xfId="0" applyFont="1" applyFill="1" applyBorder="1" applyAlignment="1">
      <alignment horizontal="center" vertical="center"/>
    </xf>
    <xf numFmtId="3" fontId="8" fillId="0" borderId="9" xfId="1" applyNumberFormat="1" applyFont="1" applyBorder="1" applyAlignment="1">
      <alignment vertical="center"/>
    </xf>
    <xf numFmtId="49" fontId="8" fillId="0" borderId="9" xfId="0" applyNumberFormat="1" applyFont="1" applyFill="1" applyBorder="1" applyAlignment="1">
      <alignment horizontal="left" vertical="top" wrapText="1"/>
    </xf>
    <xf numFmtId="41" fontId="2" fillId="0" borderId="9" xfId="1" applyNumberFormat="1" applyFont="1" applyBorder="1" applyAlignment="1">
      <alignment vertical="center"/>
    </xf>
    <xf numFmtId="49" fontId="2" fillId="0" borderId="10" xfId="0" applyNumberFormat="1" applyFont="1" applyBorder="1" applyAlignment="1">
      <alignment vertical="center"/>
    </xf>
    <xf numFmtId="0" fontId="8" fillId="0" borderId="9" xfId="0" applyNumberFormat="1" applyFont="1" applyBorder="1" applyAlignment="1">
      <alignment horizontal="left" vertical="center" wrapText="1"/>
    </xf>
    <xf numFmtId="0" fontId="8" fillId="0" borderId="8" xfId="0" applyFont="1" applyBorder="1" applyAlignment="1">
      <alignment vertical="center" wrapText="1"/>
    </xf>
    <xf numFmtId="164" fontId="15" fillId="2" borderId="7" xfId="0" applyNumberFormat="1" applyFont="1" applyFill="1" applyBorder="1" applyAlignment="1">
      <alignment vertical="center"/>
    </xf>
    <xf numFmtId="0" fontId="16" fillId="2" borderId="9" xfId="0" applyFont="1" applyFill="1" applyBorder="1" applyAlignment="1">
      <alignment vertical="center" wrapText="1"/>
    </xf>
    <xf numFmtId="0" fontId="17" fillId="2" borderId="9" xfId="0" applyFont="1" applyFill="1" applyBorder="1" applyAlignment="1">
      <alignment vertical="center" wrapText="1"/>
    </xf>
    <xf numFmtId="0" fontId="15" fillId="2" borderId="9" xfId="0" applyFont="1" applyFill="1" applyBorder="1" applyAlignment="1">
      <alignment vertical="center"/>
    </xf>
    <xf numFmtId="41" fontId="15" fillId="2" borderId="9" xfId="0" applyNumberFormat="1" applyFont="1" applyFill="1" applyBorder="1" applyAlignment="1">
      <alignment vertical="center"/>
    </xf>
    <xf numFmtId="0" fontId="18" fillId="2" borderId="9" xfId="0" applyFont="1" applyFill="1" applyBorder="1" applyAlignment="1">
      <alignment horizontal="center" vertical="center"/>
    </xf>
    <xf numFmtId="0" fontId="15" fillId="2" borderId="10" xfId="0" applyFont="1" applyFill="1" applyBorder="1" applyAlignment="1">
      <alignment vertical="center"/>
    </xf>
    <xf numFmtId="0" fontId="15" fillId="2" borderId="13" xfId="0" applyFont="1" applyFill="1" applyBorder="1" applyAlignment="1">
      <alignment vertical="center"/>
    </xf>
    <xf numFmtId="49" fontId="8" fillId="0" borderId="9" xfId="0" applyNumberFormat="1" applyFont="1" applyFill="1" applyBorder="1" applyAlignment="1">
      <alignment wrapText="1"/>
    </xf>
    <xf numFmtId="49" fontId="8" fillId="0" borderId="10" xfId="0" applyNumberFormat="1" applyFont="1" applyFill="1" applyBorder="1" applyAlignment="1">
      <alignment vertical="center"/>
    </xf>
    <xf numFmtId="164" fontId="2" fillId="0" borderId="7" xfId="1" applyNumberFormat="1" applyFont="1" applyFill="1" applyBorder="1" applyAlignment="1">
      <alignment vertical="center"/>
    </xf>
    <xf numFmtId="0" fontId="8" fillId="0" borderId="0" xfId="0" applyFont="1" applyFill="1" applyAlignment="1">
      <alignment vertical="center"/>
    </xf>
    <xf numFmtId="41" fontId="8" fillId="0" borderId="0" xfId="1" applyFont="1" applyFill="1" applyAlignment="1">
      <alignment vertical="center"/>
    </xf>
    <xf numFmtId="41" fontId="8" fillId="0" borderId="0" xfId="1" applyFont="1" applyAlignment="1">
      <alignment wrapText="1"/>
    </xf>
    <xf numFmtId="0" fontId="7" fillId="0" borderId="0" xfId="0" applyFont="1" applyAlignment="1">
      <alignment vertical="center"/>
    </xf>
    <xf numFmtId="41" fontId="7" fillId="0" borderId="0" xfId="1" applyFont="1" applyAlignment="1">
      <alignment vertical="center"/>
    </xf>
    <xf numFmtId="0" fontId="22"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2" xfId="0" applyFont="1" applyFill="1" applyBorder="1" applyAlignment="1">
      <alignment horizontal="left" vertical="center" wrapText="1"/>
    </xf>
    <xf numFmtId="0" fontId="7" fillId="3" borderId="10" xfId="0" quotePrefix="1" applyFont="1" applyFill="1" applyBorder="1" applyAlignment="1">
      <alignment horizontal="center" vertical="center"/>
    </xf>
    <xf numFmtId="0" fontId="7" fillId="3" borderId="11" xfId="0" quotePrefix="1" applyFont="1" applyFill="1" applyBorder="1" applyAlignment="1">
      <alignment horizontal="center" vertical="center"/>
    </xf>
    <xf numFmtId="41" fontId="10" fillId="0" borderId="9" xfId="1" applyFont="1" applyFill="1" applyBorder="1" applyAlignment="1">
      <alignment horizontal="left" vertical="center" wrapText="1"/>
    </xf>
    <xf numFmtId="49" fontId="19" fillId="0" borderId="9" xfId="0" applyNumberFormat="1" applyFont="1" applyBorder="1" applyAlignment="1">
      <alignment horizontal="center" vertical="center" wrapText="1"/>
    </xf>
    <xf numFmtId="41" fontId="2" fillId="0" borderId="0" xfId="1" applyFont="1" applyAlignment="1">
      <alignment vertical="center"/>
    </xf>
    <xf numFmtId="0" fontId="19" fillId="0" borderId="8" xfId="0" applyFont="1" applyFill="1" applyBorder="1" applyAlignment="1">
      <alignment vertical="center" wrapText="1"/>
    </xf>
    <xf numFmtId="41" fontId="20" fillId="0" borderId="9" xfId="1" applyFont="1" applyFill="1" applyBorder="1" applyAlignment="1">
      <alignment vertical="center" wrapText="1"/>
    </xf>
    <xf numFmtId="41" fontId="2" fillId="0" borderId="9" xfId="1" applyFont="1" applyFill="1" applyBorder="1" applyAlignment="1">
      <alignment vertical="center"/>
    </xf>
    <xf numFmtId="0" fontId="23" fillId="3" borderId="8" xfId="0" applyFont="1" applyFill="1" applyBorder="1" applyAlignment="1">
      <alignment horizontal="center" vertical="center"/>
    </xf>
    <xf numFmtId="0" fontId="7" fillId="3" borderId="9" xfId="0" applyFont="1" applyFill="1" applyBorder="1" applyAlignment="1">
      <alignment horizontal="center" vertical="center" wrapText="1"/>
    </xf>
    <xf numFmtId="41" fontId="24" fillId="0" borderId="0" xfId="1" applyFont="1" applyAlignment="1">
      <alignment vertical="center"/>
    </xf>
    <xf numFmtId="164" fontId="7" fillId="2" borderId="7" xfId="0" applyNumberFormat="1" applyFont="1" applyFill="1" applyBorder="1" applyAlignment="1">
      <alignment vertical="center"/>
    </xf>
    <xf numFmtId="0" fontId="23" fillId="2" borderId="9" xfId="0" applyFont="1" applyFill="1" applyBorder="1" applyAlignment="1">
      <alignment vertical="center"/>
    </xf>
    <xf numFmtId="0" fontId="7" fillId="2" borderId="9" xfId="0" applyFont="1" applyFill="1" applyBorder="1" applyAlignment="1">
      <alignment vertical="center"/>
    </xf>
    <xf numFmtId="41" fontId="7" fillId="2" borderId="9" xfId="0" applyNumberFormat="1" applyFont="1" applyFill="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0" borderId="0" xfId="0" applyFont="1"/>
    <xf numFmtId="164" fontId="7" fillId="0" borderId="7" xfId="0" applyNumberFormat="1" applyFont="1" applyFill="1" applyBorder="1" applyAlignment="1">
      <alignment vertical="center"/>
    </xf>
    <xf numFmtId="0" fontId="7" fillId="0" borderId="9" xfId="0" applyFont="1" applyBorder="1" applyAlignment="1">
      <alignment horizontal="center"/>
    </xf>
    <xf numFmtId="41" fontId="7" fillId="0" borderId="9" xfId="0" applyNumberFormat="1" applyFont="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center" vertical="center" wrapText="1"/>
    </xf>
    <xf numFmtId="0" fontId="2" fillId="0" borderId="9" xfId="0" applyFont="1" applyBorder="1" applyAlignment="1">
      <alignment horizontal="center" wrapText="1"/>
    </xf>
    <xf numFmtId="0" fontId="2" fillId="0" borderId="10" xfId="0" applyFont="1" applyBorder="1" applyAlignment="1">
      <alignment horizontal="center"/>
    </xf>
    <xf numFmtId="0" fontId="25" fillId="5" borderId="7" xfId="0" applyFont="1" applyFill="1" applyBorder="1" applyAlignment="1">
      <alignment horizontal="center"/>
    </xf>
    <xf numFmtId="0" fontId="25" fillId="5" borderId="9" xfId="0" applyFont="1" applyFill="1" applyBorder="1" applyAlignment="1">
      <alignment horizontal="center"/>
    </xf>
    <xf numFmtId="0" fontId="25" fillId="5" borderId="9" xfId="0" applyFont="1" applyFill="1" applyBorder="1" applyAlignment="1">
      <alignment horizontal="center" vertical="center" wrapText="1"/>
    </xf>
    <xf numFmtId="0" fontId="25" fillId="5" borderId="9" xfId="0" applyFont="1" applyFill="1" applyBorder="1" applyAlignment="1">
      <alignment horizontal="center" wrapText="1"/>
    </xf>
    <xf numFmtId="0" fontId="25" fillId="5" borderId="11" xfId="0" applyFont="1" applyFill="1" applyBorder="1" applyAlignment="1">
      <alignment horizontal="center" vertical="center"/>
    </xf>
    <xf numFmtId="0" fontId="2" fillId="0" borderId="0" xfId="0" applyFont="1" applyAlignment="1">
      <alignment vertical="center" wrapText="1"/>
    </xf>
    <xf numFmtId="41" fontId="2" fillId="0" borderId="0" xfId="1" applyFont="1" applyAlignment="1">
      <alignment vertical="center" wrapText="1"/>
    </xf>
    <xf numFmtId="0" fontId="2" fillId="0" borderId="0" xfId="0" applyFont="1" applyBorder="1" applyAlignment="1">
      <alignment horizontal="center" vertical="center" wrapText="1"/>
    </xf>
    <xf numFmtId="41" fontId="2" fillId="0" borderId="0" xfId="1" applyFont="1" applyAlignment="1">
      <alignment horizontal="center"/>
    </xf>
    <xf numFmtId="164" fontId="21" fillId="0" borderId="34" xfId="0" applyNumberFormat="1" applyFont="1" applyFill="1" applyBorder="1" applyAlignment="1">
      <alignment vertical="center"/>
    </xf>
    <xf numFmtId="41" fontId="21" fillId="0" borderId="0" xfId="1" applyFont="1" applyAlignment="1">
      <alignment horizontal="center"/>
    </xf>
    <xf numFmtId="0" fontId="2" fillId="0" borderId="0" xfId="0" applyFont="1" applyAlignment="1">
      <alignment horizontal="center" wrapText="1"/>
    </xf>
    <xf numFmtId="0" fontId="20" fillId="6" borderId="0" xfId="3" applyFont="1" applyFill="1"/>
    <xf numFmtId="0" fontId="20" fillId="0" borderId="0" xfId="3" applyFont="1"/>
    <xf numFmtId="0" fontId="23" fillId="7" borderId="33" xfId="3" quotePrefix="1" applyFont="1" applyFill="1" applyBorder="1" applyAlignment="1">
      <alignment horizontal="center" vertical="center"/>
    </xf>
    <xf numFmtId="0" fontId="23" fillId="7" borderId="31" xfId="3" applyFont="1" applyFill="1" applyBorder="1" applyAlignment="1">
      <alignment horizontal="center" vertical="center"/>
    </xf>
    <xf numFmtId="0" fontId="23" fillId="7" borderId="22" xfId="3" applyFont="1" applyFill="1" applyBorder="1" applyAlignment="1">
      <alignment horizontal="center" vertical="center"/>
    </xf>
    <xf numFmtId="0" fontId="23" fillId="7" borderId="22" xfId="3" applyFont="1" applyFill="1" applyBorder="1" applyAlignment="1">
      <alignment horizontal="center" vertical="center" wrapText="1"/>
    </xf>
    <xf numFmtId="0" fontId="23" fillId="7" borderId="28" xfId="3" applyFont="1" applyFill="1" applyBorder="1" applyAlignment="1">
      <alignment horizontal="center" vertical="center"/>
    </xf>
    <xf numFmtId="165" fontId="20" fillId="0" borderId="35" xfId="3" applyNumberFormat="1" applyFont="1" applyFill="1" applyBorder="1" applyAlignment="1">
      <alignment horizontal="center" vertical="center"/>
    </xf>
    <xf numFmtId="0" fontId="20" fillId="0" borderId="23" xfId="3" applyFont="1" applyFill="1" applyBorder="1" applyAlignment="1">
      <alignment horizontal="left" vertical="center" wrapText="1"/>
    </xf>
    <xf numFmtId="0" fontId="20" fillId="0" borderId="30" xfId="3" applyFont="1" applyFill="1" applyBorder="1" applyAlignment="1">
      <alignment horizontal="left" vertical="center" wrapText="1"/>
    </xf>
    <xf numFmtId="41" fontId="20" fillId="0" borderId="30" xfId="4" applyNumberFormat="1" applyFont="1" applyFill="1" applyBorder="1" applyAlignment="1">
      <alignment horizontal="left" vertical="center" wrapText="1"/>
    </xf>
    <xf numFmtId="0" fontId="28" fillId="0" borderId="36" xfId="3" applyFont="1" applyFill="1" applyBorder="1" applyAlignment="1">
      <alignment vertical="center" wrapText="1"/>
    </xf>
    <xf numFmtId="0" fontId="20" fillId="0" borderId="0" xfId="3" applyFont="1" applyFill="1"/>
    <xf numFmtId="165" fontId="20" fillId="0" borderId="6" xfId="3" applyNumberFormat="1" applyFont="1" applyFill="1" applyBorder="1" applyAlignment="1">
      <alignment horizontal="center" vertical="center"/>
    </xf>
    <xf numFmtId="0" fontId="20" fillId="0" borderId="4" xfId="3" applyFont="1" applyFill="1" applyBorder="1" applyAlignment="1">
      <alignment horizontal="left" vertical="center" wrapText="1"/>
    </xf>
    <xf numFmtId="0" fontId="20" fillId="0" borderId="3" xfId="3" applyFont="1" applyFill="1" applyBorder="1" applyAlignment="1">
      <alignment horizontal="left" vertical="center" wrapText="1"/>
    </xf>
    <xf numFmtId="41" fontId="20" fillId="0" borderId="3" xfId="4" applyNumberFormat="1" applyFont="1" applyFill="1" applyBorder="1" applyAlignment="1">
      <alignment horizontal="left" vertical="center" wrapText="1"/>
    </xf>
    <xf numFmtId="0" fontId="28" fillId="0" borderId="1" xfId="3" applyFont="1" applyFill="1" applyBorder="1" applyAlignment="1">
      <alignment vertical="center" wrapText="1"/>
    </xf>
    <xf numFmtId="41" fontId="29" fillId="7" borderId="39" xfId="4" applyNumberFormat="1" applyFont="1" applyFill="1" applyBorder="1" applyAlignment="1">
      <alignment horizontal="left" vertical="center" wrapText="1"/>
    </xf>
    <xf numFmtId="0" fontId="29" fillId="7" borderId="40" xfId="3" applyFont="1" applyFill="1" applyBorder="1" applyAlignment="1">
      <alignment wrapText="1"/>
    </xf>
    <xf numFmtId="0" fontId="30" fillId="0" borderId="0" xfId="3" applyFont="1"/>
    <xf numFmtId="0" fontId="31" fillId="0" borderId="0" xfId="3" quotePrefix="1" applyFont="1"/>
    <xf numFmtId="0" fontId="32" fillId="0" borderId="0" xfId="3" applyFont="1"/>
    <xf numFmtId="167" fontId="32" fillId="0" borderId="0" xfId="5" applyNumberFormat="1" applyFont="1" applyAlignment="1">
      <alignment vertical="center"/>
    </xf>
    <xf numFmtId="0" fontId="34" fillId="0" borderId="0" xfId="3" applyFont="1" applyAlignment="1">
      <alignment horizontal="center" vertical="center"/>
    </xf>
    <xf numFmtId="0" fontId="32" fillId="0" borderId="0" xfId="3" applyFont="1" applyBorder="1"/>
    <xf numFmtId="0" fontId="36" fillId="0" borderId="50" xfId="3" applyFont="1" applyBorder="1" applyAlignment="1">
      <alignment horizontal="center"/>
    </xf>
    <xf numFmtId="0" fontId="32" fillId="0" borderId="51" xfId="3" applyFont="1" applyBorder="1"/>
    <xf numFmtId="0" fontId="32" fillId="0" borderId="52" xfId="3" applyFont="1" applyBorder="1"/>
    <xf numFmtId="0" fontId="32" fillId="0" borderId="53" xfId="3" applyFont="1" applyBorder="1" applyAlignment="1">
      <alignment horizontal="center" vertical="center"/>
    </xf>
    <xf numFmtId="0" fontId="32" fillId="0" borderId="54" xfId="3" applyFont="1" applyBorder="1" applyAlignment="1">
      <alignment horizontal="left" vertical="center"/>
    </xf>
    <xf numFmtId="0" fontId="32" fillId="0" borderId="54" xfId="3" applyFont="1" applyBorder="1"/>
    <xf numFmtId="0" fontId="32" fillId="0" borderId="55" xfId="3" applyFont="1" applyBorder="1" applyAlignment="1">
      <alignment horizontal="center" vertical="center"/>
    </xf>
    <xf numFmtId="0" fontId="32" fillId="0" borderId="56" xfId="3" applyFont="1" applyBorder="1"/>
    <xf numFmtId="167" fontId="32" fillId="0" borderId="54" xfId="5" applyNumberFormat="1" applyFont="1" applyBorder="1" applyAlignment="1">
      <alignment vertical="center"/>
    </xf>
    <xf numFmtId="167" fontId="32" fillId="0" borderId="55" xfId="5" applyNumberFormat="1" applyFont="1" applyBorder="1" applyAlignment="1">
      <alignment vertical="center"/>
    </xf>
    <xf numFmtId="0" fontId="32" fillId="0" borderId="57" xfId="3" applyFont="1" applyBorder="1"/>
    <xf numFmtId="0" fontId="32" fillId="0" borderId="51" xfId="3" applyFont="1" applyBorder="1" applyAlignment="1">
      <alignment horizontal="center"/>
    </xf>
    <xf numFmtId="0" fontId="32" fillId="0" borderId="58" xfId="3" applyFont="1" applyBorder="1" applyAlignment="1">
      <alignment horizontal="center"/>
    </xf>
    <xf numFmtId="0" fontId="32" fillId="0" borderId="59" xfId="3" applyFont="1" applyBorder="1"/>
    <xf numFmtId="0" fontId="32" fillId="0" borderId="62" xfId="3" quotePrefix="1" applyFont="1" applyBorder="1" applyAlignment="1">
      <alignment vertical="top" wrapText="1"/>
    </xf>
    <xf numFmtId="0" fontId="32" fillId="0" borderId="63" xfId="3" quotePrefix="1" applyFont="1" applyBorder="1" applyAlignment="1">
      <alignment vertical="top" wrapText="1"/>
    </xf>
    <xf numFmtId="167" fontId="32" fillId="0" borderId="64" xfId="5" applyNumberFormat="1" applyFont="1" applyBorder="1" applyAlignment="1">
      <alignment vertical="top"/>
    </xf>
    <xf numFmtId="167" fontId="32" fillId="0" borderId="65" xfId="5" applyNumberFormat="1" applyFont="1" applyBorder="1" applyAlignment="1">
      <alignment vertical="top"/>
    </xf>
    <xf numFmtId="0" fontId="32" fillId="0" borderId="64" xfId="3" applyFont="1" applyBorder="1" applyAlignment="1">
      <alignment vertical="top"/>
    </xf>
    <xf numFmtId="0" fontId="32" fillId="0" borderId="67" xfId="3" applyFont="1" applyBorder="1" applyAlignment="1">
      <alignment vertical="top" wrapText="1"/>
    </xf>
    <xf numFmtId="0" fontId="32" fillId="0" borderId="68" xfId="3" applyFont="1" applyBorder="1"/>
    <xf numFmtId="0" fontId="32" fillId="0" borderId="69" xfId="3" applyFont="1" applyBorder="1"/>
    <xf numFmtId="0" fontId="32" fillId="0" borderId="21" xfId="3" quotePrefix="1" applyFont="1" applyBorder="1" applyAlignment="1">
      <alignment vertical="top" wrapText="1"/>
    </xf>
    <xf numFmtId="0" fontId="37" fillId="0" borderId="70" xfId="3" quotePrefix="1" applyFont="1" applyBorder="1" applyAlignment="1">
      <alignment vertical="top" wrapText="1"/>
    </xf>
    <xf numFmtId="167" fontId="38" fillId="0" borderId="64" xfId="5" applyNumberFormat="1" applyFont="1" applyBorder="1" applyAlignment="1">
      <alignment vertical="top"/>
    </xf>
    <xf numFmtId="167" fontId="38" fillId="0" borderId="64" xfId="5" applyNumberFormat="1" applyFont="1" applyBorder="1" applyAlignment="1">
      <alignment horizontal="center" vertical="top"/>
    </xf>
    <xf numFmtId="0" fontId="38" fillId="0" borderId="64" xfId="3" applyFont="1" applyBorder="1" applyAlignment="1">
      <alignment vertical="top"/>
    </xf>
    <xf numFmtId="0" fontId="32" fillId="0" borderId="60" xfId="3" applyFont="1" applyBorder="1" applyAlignment="1">
      <alignment vertical="top"/>
    </xf>
    <xf numFmtId="0" fontId="32" fillId="0" borderId="25" xfId="3" applyFont="1" applyBorder="1" applyAlignment="1">
      <alignment horizontal="left" vertical="top" wrapText="1"/>
    </xf>
    <xf numFmtId="0" fontId="32" fillId="0" borderId="61" xfId="3" applyFont="1" applyBorder="1" applyAlignment="1">
      <alignment vertical="top" wrapText="1"/>
    </xf>
    <xf numFmtId="0" fontId="32" fillId="0" borderId="72" xfId="3" quotePrefix="1" applyFont="1" applyBorder="1" applyAlignment="1">
      <alignment vertical="top" wrapText="1"/>
    </xf>
    <xf numFmtId="0" fontId="38" fillId="0" borderId="26" xfId="3" quotePrefix="1" applyFont="1" applyBorder="1" applyAlignment="1">
      <alignment vertical="top" wrapText="1"/>
    </xf>
    <xf numFmtId="167" fontId="32" fillId="0" borderId="64" xfId="5" applyNumberFormat="1" applyFont="1" applyBorder="1" applyAlignment="1">
      <alignment horizontal="center" vertical="top"/>
    </xf>
    <xf numFmtId="167" fontId="32" fillId="0" borderId="69" xfId="5" applyNumberFormat="1" applyFont="1" applyBorder="1" applyAlignment="1">
      <alignment horizontal="center" vertical="top"/>
    </xf>
    <xf numFmtId="20" fontId="32" fillId="0" borderId="73" xfId="3" quotePrefix="1" applyNumberFormat="1" applyFont="1" applyBorder="1" applyAlignment="1">
      <alignment vertical="top" wrapText="1"/>
    </xf>
    <xf numFmtId="0" fontId="32" fillId="0" borderId="70" xfId="3" quotePrefix="1" applyFont="1" applyBorder="1" applyAlignment="1">
      <alignment vertical="top" wrapText="1"/>
    </xf>
    <xf numFmtId="167" fontId="32" fillId="0" borderId="64" xfId="5" applyNumberFormat="1" applyFont="1" applyBorder="1" applyAlignment="1">
      <alignment horizontal="center" vertical="top" wrapText="1"/>
    </xf>
    <xf numFmtId="167" fontId="32" fillId="0" borderId="69" xfId="5" applyNumberFormat="1" applyFont="1" applyBorder="1" applyAlignment="1">
      <alignment horizontal="center" vertical="top" wrapText="1"/>
    </xf>
    <xf numFmtId="0" fontId="32" fillId="0" borderId="73" xfId="3" quotePrefix="1" applyFont="1" applyBorder="1" applyAlignment="1">
      <alignment vertical="top" wrapText="1"/>
    </xf>
    <xf numFmtId="0" fontId="32" fillId="0" borderId="65" xfId="3" quotePrefix="1" applyFont="1" applyBorder="1" applyAlignment="1">
      <alignment horizontal="center" vertical="top"/>
    </xf>
    <xf numFmtId="0" fontId="32" fillId="0" borderId="74" xfId="3" applyFont="1" applyBorder="1" applyAlignment="1">
      <alignment vertical="top" wrapText="1"/>
    </xf>
    <xf numFmtId="167" fontId="32" fillId="4" borderId="64" xfId="5" applyNumberFormat="1" applyFont="1" applyFill="1" applyBorder="1" applyAlignment="1">
      <alignment vertical="top"/>
    </xf>
    <xf numFmtId="167" fontId="32" fillId="4" borderId="65" xfId="5" applyNumberFormat="1" applyFont="1" applyFill="1" applyBorder="1" applyAlignment="1">
      <alignment vertical="top"/>
    </xf>
    <xf numFmtId="167" fontId="32" fillId="4" borderId="64" xfId="5" applyNumberFormat="1" applyFont="1" applyFill="1" applyBorder="1" applyAlignment="1">
      <alignment horizontal="center" vertical="top"/>
    </xf>
    <xf numFmtId="0" fontId="32" fillId="0" borderId="74" xfId="3" applyFont="1" applyBorder="1" applyAlignment="1">
      <alignment vertical="top"/>
    </xf>
    <xf numFmtId="0" fontId="32" fillId="0" borderId="66" xfId="3" applyFont="1" applyBorder="1" applyAlignment="1">
      <alignment vertical="top" wrapText="1"/>
    </xf>
    <xf numFmtId="0" fontId="32" fillId="0" borderId="76" xfId="3" quotePrefix="1" applyFont="1" applyBorder="1" applyAlignment="1">
      <alignment horizontal="center" vertical="top"/>
    </xf>
    <xf numFmtId="0" fontId="37" fillId="0" borderId="77" xfId="3" quotePrefix="1" applyFont="1" applyBorder="1" applyAlignment="1">
      <alignment vertical="top" wrapText="1"/>
    </xf>
    <xf numFmtId="167" fontId="34" fillId="4" borderId="61" xfId="5" applyNumberFormat="1" applyFont="1" applyFill="1" applyBorder="1" applyAlignment="1">
      <alignment vertical="top"/>
    </xf>
    <xf numFmtId="167" fontId="34" fillId="4" borderId="76" xfId="5" applyNumberFormat="1" applyFont="1" applyFill="1" applyBorder="1" applyAlignment="1">
      <alignment vertical="top"/>
    </xf>
    <xf numFmtId="0" fontId="32" fillId="4" borderId="64" xfId="3" applyFont="1" applyFill="1" applyBorder="1" applyAlignment="1">
      <alignment vertical="top"/>
    </xf>
    <xf numFmtId="0" fontId="32" fillId="0" borderId="78" xfId="3" applyFont="1" applyBorder="1" applyAlignment="1">
      <alignment vertical="top" wrapText="1"/>
    </xf>
    <xf numFmtId="0" fontId="32" fillId="0" borderId="75" xfId="3" applyFont="1" applyBorder="1" applyAlignment="1">
      <alignment horizontal="center" vertical="top"/>
    </xf>
    <xf numFmtId="0" fontId="38" fillId="0" borderId="74" xfId="3" quotePrefix="1" applyFont="1" applyBorder="1" applyAlignment="1">
      <alignment vertical="top" wrapText="1"/>
    </xf>
    <xf numFmtId="167" fontId="34" fillId="4" borderId="64" xfId="5" applyNumberFormat="1" applyFont="1" applyFill="1" applyBorder="1" applyAlignment="1">
      <alignment vertical="top"/>
    </xf>
    <xf numFmtId="167" fontId="34" fillId="4" borderId="65" xfId="5" applyNumberFormat="1" applyFont="1" applyFill="1" applyBorder="1" applyAlignment="1">
      <alignment vertical="top"/>
    </xf>
    <xf numFmtId="0" fontId="32" fillId="0" borderId="52" xfId="3" applyFont="1" applyBorder="1" applyAlignment="1">
      <alignment vertical="top" wrapText="1"/>
    </xf>
    <xf numFmtId="0" fontId="32" fillId="0" borderId="79" xfId="3" quotePrefix="1" applyFont="1" applyBorder="1" applyAlignment="1">
      <alignment vertical="top" wrapText="1"/>
    </xf>
    <xf numFmtId="0" fontId="32" fillId="0" borderId="80" xfId="3" quotePrefix="1" applyFont="1" applyBorder="1" applyAlignment="1">
      <alignment vertical="top" wrapText="1"/>
    </xf>
    <xf numFmtId="167" fontId="39" fillId="0" borderId="64" xfId="5" applyNumberFormat="1" applyFont="1" applyBorder="1" applyAlignment="1">
      <alignment vertical="top"/>
    </xf>
    <xf numFmtId="167" fontId="39" fillId="0" borderId="65" xfId="5" applyNumberFormat="1" applyFont="1" applyBorder="1" applyAlignment="1">
      <alignment vertical="top"/>
    </xf>
    <xf numFmtId="167" fontId="39" fillId="0" borderId="61" xfId="5" applyNumberFormat="1" applyFont="1" applyBorder="1" applyAlignment="1">
      <alignment vertical="top"/>
    </xf>
    <xf numFmtId="0" fontId="32" fillId="0" borderId="64" xfId="3" applyFont="1" applyBorder="1"/>
    <xf numFmtId="0" fontId="32" fillId="0" borderId="74" xfId="3" applyFont="1" applyBorder="1"/>
    <xf numFmtId="0" fontId="38" fillId="0" borderId="65" xfId="3" quotePrefix="1" applyFont="1" applyBorder="1" applyAlignment="1">
      <alignment vertical="top" wrapText="1"/>
    </xf>
    <xf numFmtId="0" fontId="37" fillId="0" borderId="74" xfId="3" quotePrefix="1" applyFont="1" applyBorder="1" applyAlignment="1">
      <alignment vertical="top" wrapText="1"/>
    </xf>
    <xf numFmtId="0" fontId="32" fillId="0" borderId="81" xfId="3" applyFont="1" applyBorder="1" applyAlignment="1">
      <alignment horizontal="center" vertical="top"/>
    </xf>
    <xf numFmtId="0" fontId="32" fillId="0" borderId="64" xfId="3" applyFont="1" applyBorder="1" applyAlignment="1">
      <alignment horizontal="left" vertical="top" wrapText="1"/>
    </xf>
    <xf numFmtId="0" fontId="32" fillId="0" borderId="55" xfId="3" quotePrefix="1" applyFont="1" applyBorder="1" applyAlignment="1">
      <alignment horizontal="center" vertical="top"/>
    </xf>
    <xf numFmtId="0" fontId="38" fillId="0" borderId="56" xfId="3" applyFont="1" applyBorder="1" applyAlignment="1">
      <alignment horizontal="left" vertical="top" wrapText="1"/>
    </xf>
    <xf numFmtId="167" fontId="40" fillId="0" borderId="64" xfId="5" applyNumberFormat="1" applyFont="1" applyBorder="1" applyAlignment="1">
      <alignment vertical="top"/>
    </xf>
    <xf numFmtId="167" fontId="40" fillId="0" borderId="65" xfId="5" applyNumberFormat="1" applyFont="1" applyBorder="1" applyAlignment="1">
      <alignment vertical="top"/>
    </xf>
    <xf numFmtId="0" fontId="32" fillId="0" borderId="82" xfId="3" applyFont="1" applyBorder="1" applyAlignment="1">
      <alignment horizontal="left" vertical="top" wrapText="1"/>
    </xf>
    <xf numFmtId="0" fontId="39" fillId="0" borderId="80" xfId="3" quotePrefix="1" applyFont="1" applyBorder="1" applyAlignment="1">
      <alignment vertical="top" wrapText="1"/>
    </xf>
    <xf numFmtId="0" fontId="39" fillId="0" borderId="64" xfId="3" applyFont="1" applyBorder="1" applyAlignment="1">
      <alignment vertical="top"/>
    </xf>
    <xf numFmtId="0" fontId="32" fillId="0" borderId="65" xfId="3" quotePrefix="1" applyFont="1" applyBorder="1" applyAlignment="1">
      <alignment horizontal="center" vertical="center"/>
    </xf>
    <xf numFmtId="0" fontId="37" fillId="0" borderId="56" xfId="3" quotePrefix="1" applyFont="1" applyBorder="1" applyAlignment="1">
      <alignment vertical="top" wrapText="1"/>
    </xf>
    <xf numFmtId="167" fontId="40" fillId="0" borderId="64" xfId="5" applyNumberFormat="1" applyFont="1" applyBorder="1" applyAlignment="1">
      <alignment vertical="center"/>
    </xf>
    <xf numFmtId="167" fontId="40" fillId="0" borderId="65" xfId="5" applyNumberFormat="1" applyFont="1" applyBorder="1" applyAlignment="1">
      <alignment vertical="center"/>
    </xf>
    <xf numFmtId="0" fontId="32" fillId="0" borderId="67" xfId="3" applyFont="1" applyBorder="1" applyAlignment="1">
      <alignment wrapText="1"/>
    </xf>
    <xf numFmtId="0" fontId="32" fillId="0" borderId="81" xfId="3" applyFont="1" applyBorder="1" applyAlignment="1">
      <alignment horizontal="center" vertical="center"/>
    </xf>
    <xf numFmtId="0" fontId="32" fillId="0" borderId="64" xfId="3" applyFont="1" applyBorder="1" applyAlignment="1">
      <alignment horizontal="left" vertical="center" wrapText="1"/>
    </xf>
    <xf numFmtId="0" fontId="32" fillId="0" borderId="74" xfId="3" applyFont="1" applyBorder="1" applyAlignment="1">
      <alignment horizontal="left" wrapText="1"/>
    </xf>
    <xf numFmtId="0" fontId="37" fillId="0" borderId="74" xfId="3" quotePrefix="1" applyFont="1" applyBorder="1" applyAlignment="1">
      <alignment horizontal="left" vertical="top" wrapText="1"/>
    </xf>
    <xf numFmtId="0" fontId="38" fillId="0" borderId="83" xfId="3" applyFont="1" applyBorder="1" applyAlignment="1">
      <alignment horizontal="left" vertical="top" wrapText="1"/>
    </xf>
    <xf numFmtId="167" fontId="40" fillId="0" borderId="61" xfId="5" applyNumberFormat="1" applyFont="1" applyBorder="1" applyAlignment="1">
      <alignment vertical="center"/>
    </xf>
    <xf numFmtId="167" fontId="40" fillId="0" borderId="76" xfId="5" applyNumberFormat="1" applyFont="1" applyBorder="1" applyAlignment="1">
      <alignment vertical="center"/>
    </xf>
    <xf numFmtId="0" fontId="32" fillId="0" borderId="61" xfId="3" applyFont="1" applyBorder="1"/>
    <xf numFmtId="0" fontId="32" fillId="0" borderId="84" xfId="3" applyFont="1" applyBorder="1" applyAlignment="1">
      <alignment wrapText="1"/>
    </xf>
    <xf numFmtId="0" fontId="39" fillId="0" borderId="76" xfId="3" quotePrefix="1" applyFont="1" applyBorder="1" applyAlignment="1">
      <alignment horizontal="center" vertical="top"/>
    </xf>
    <xf numFmtId="0" fontId="39" fillId="0" borderId="74" xfId="3" applyFont="1" applyBorder="1" applyAlignment="1">
      <alignment horizontal="left" vertical="top" wrapText="1"/>
    </xf>
    <xf numFmtId="167" fontId="39" fillId="0" borderId="64" xfId="5" applyNumberFormat="1" applyFont="1" applyBorder="1" applyAlignment="1">
      <alignment vertical="center"/>
    </xf>
    <xf numFmtId="0" fontId="39" fillId="0" borderId="61" xfId="3" applyFont="1" applyBorder="1"/>
    <xf numFmtId="0" fontId="37" fillId="0" borderId="83" xfId="3" applyFont="1" applyBorder="1" applyAlignment="1">
      <alignment horizontal="left" vertical="top" wrapText="1"/>
    </xf>
    <xf numFmtId="0" fontId="32" fillId="0" borderId="60" xfId="3" applyFont="1" applyBorder="1" applyAlignment="1">
      <alignment horizontal="center" vertical="center"/>
    </xf>
    <xf numFmtId="0" fontId="32" fillId="0" borderId="61" xfId="3" applyFont="1" applyBorder="1" applyAlignment="1">
      <alignment horizontal="left" vertical="center" wrapText="1"/>
    </xf>
    <xf numFmtId="0" fontId="32" fillId="0" borderId="76" xfId="3" quotePrefix="1" applyFont="1" applyBorder="1" applyAlignment="1">
      <alignment horizontal="center" vertical="center"/>
    </xf>
    <xf numFmtId="0" fontId="32" fillId="0" borderId="83" xfId="3" applyFont="1" applyBorder="1" applyAlignment="1">
      <alignment horizontal="left" wrapText="1"/>
    </xf>
    <xf numFmtId="0" fontId="39" fillId="0" borderId="74" xfId="3" quotePrefix="1" applyFont="1" applyBorder="1" applyAlignment="1">
      <alignment vertical="top" wrapText="1"/>
    </xf>
    <xf numFmtId="0" fontId="39" fillId="0" borderId="67" xfId="3" applyFont="1" applyBorder="1" applyAlignment="1">
      <alignment vertical="top" wrapText="1"/>
    </xf>
    <xf numFmtId="0" fontId="32" fillId="0" borderId="65" xfId="3" quotePrefix="1" applyFont="1" applyBorder="1" applyAlignment="1">
      <alignment vertical="top" wrapText="1"/>
    </xf>
    <xf numFmtId="0" fontId="37" fillId="0" borderId="74" xfId="3" applyFont="1" applyBorder="1" applyAlignment="1">
      <alignment horizontal="left" vertical="top" wrapText="1"/>
    </xf>
    <xf numFmtId="0" fontId="39" fillId="0" borderId="52" xfId="3" applyFont="1" applyBorder="1"/>
    <xf numFmtId="0" fontId="39" fillId="0" borderId="75" xfId="3" applyFont="1" applyBorder="1" applyAlignment="1">
      <alignment horizontal="center" vertical="top"/>
    </xf>
    <xf numFmtId="0" fontId="39" fillId="0" borderId="83" xfId="3" applyFont="1" applyBorder="1" applyAlignment="1">
      <alignment horizontal="left" vertical="top" wrapText="1"/>
    </xf>
    <xf numFmtId="167" fontId="39" fillId="0" borderId="61" xfId="5" applyNumberFormat="1" applyFont="1" applyBorder="1" applyAlignment="1">
      <alignment vertical="center"/>
    </xf>
    <xf numFmtId="167" fontId="39" fillId="0" borderId="76" xfId="5" applyNumberFormat="1" applyFont="1" applyBorder="1" applyAlignment="1">
      <alignment vertical="center"/>
    </xf>
    <xf numFmtId="41" fontId="39" fillId="0" borderId="61" xfId="1" applyFont="1" applyBorder="1" applyAlignment="1">
      <alignment vertical="center"/>
    </xf>
    <xf numFmtId="0" fontId="39" fillId="0" borderId="84" xfId="3" applyFont="1" applyBorder="1" applyAlignment="1">
      <alignment wrapText="1"/>
    </xf>
    <xf numFmtId="0" fontId="39" fillId="0" borderId="0" xfId="3" applyFont="1" applyBorder="1"/>
    <xf numFmtId="0" fontId="39" fillId="0" borderId="69" xfId="3" applyFont="1" applyBorder="1"/>
    <xf numFmtId="0" fontId="38" fillId="0" borderId="52" xfId="3" applyFont="1" applyBorder="1"/>
    <xf numFmtId="0" fontId="38" fillId="0" borderId="75" xfId="3" applyFont="1" applyBorder="1" applyAlignment="1">
      <alignment horizontal="center" vertical="top"/>
    </xf>
    <xf numFmtId="0" fontId="38" fillId="0" borderId="76" xfId="3" quotePrefix="1" applyFont="1" applyBorder="1" applyAlignment="1">
      <alignment horizontal="center" vertical="top"/>
    </xf>
    <xf numFmtId="167" fontId="38" fillId="0" borderId="61" xfId="5" applyNumberFormat="1" applyFont="1" applyBorder="1" applyAlignment="1">
      <alignment vertical="center"/>
    </xf>
    <xf numFmtId="167" fontId="38" fillId="0" borderId="76" xfId="5" applyNumberFormat="1" applyFont="1" applyBorder="1" applyAlignment="1">
      <alignment vertical="center"/>
    </xf>
    <xf numFmtId="0" fontId="38" fillId="0" borderId="61" xfId="3" applyFont="1" applyBorder="1"/>
    <xf numFmtId="0" fontId="38" fillId="0" borderId="84" xfId="3" applyFont="1" applyBorder="1" applyAlignment="1">
      <alignment wrapText="1"/>
    </xf>
    <xf numFmtId="0" fontId="38" fillId="0" borderId="0" xfId="3" applyFont="1" applyBorder="1"/>
    <xf numFmtId="0" fontId="38" fillId="0" borderId="69" xfId="3" applyFont="1" applyBorder="1"/>
    <xf numFmtId="0" fontId="38" fillId="0" borderId="83" xfId="3" quotePrefix="1" applyFont="1" applyBorder="1" applyAlignment="1">
      <alignment horizontal="left" vertical="top" wrapText="1"/>
    </xf>
    <xf numFmtId="0" fontId="32" fillId="0" borderId="60" xfId="3" applyFont="1" applyBorder="1" applyAlignment="1">
      <alignment horizontal="center" vertical="top"/>
    </xf>
    <xf numFmtId="0" fontId="32" fillId="0" borderId="61" xfId="3" applyFont="1" applyBorder="1" applyAlignment="1">
      <alignment horizontal="left" vertical="top" wrapText="1"/>
    </xf>
    <xf numFmtId="0" fontId="32" fillId="0" borderId="64" xfId="3" applyFont="1" applyBorder="1" applyAlignment="1">
      <alignment vertical="top" wrapText="1"/>
    </xf>
    <xf numFmtId="0" fontId="38" fillId="0" borderId="74" xfId="3" applyFont="1" applyBorder="1" applyAlignment="1">
      <alignment horizontal="left" vertical="top" wrapText="1"/>
    </xf>
    <xf numFmtId="0" fontId="37" fillId="0" borderId="85" xfId="3" applyFont="1" applyBorder="1" applyAlignment="1">
      <alignment horizontal="left" vertical="top" wrapText="1"/>
    </xf>
    <xf numFmtId="0" fontId="39" fillId="0" borderId="69" xfId="3" applyFont="1" applyBorder="1" applyAlignment="1">
      <alignment vertical="center" wrapText="1"/>
    </xf>
    <xf numFmtId="0" fontId="39" fillId="0" borderId="84" xfId="3" applyFont="1" applyBorder="1" applyAlignment="1">
      <alignment vertical="center" wrapText="1"/>
    </xf>
    <xf numFmtId="0" fontId="37" fillId="0" borderId="69" xfId="3" applyFont="1" applyBorder="1" applyAlignment="1">
      <alignment horizontal="left" vertical="top" wrapText="1"/>
    </xf>
    <xf numFmtId="167" fontId="38" fillId="0" borderId="64" xfId="5" applyNumberFormat="1" applyFont="1" applyBorder="1" applyAlignment="1">
      <alignment vertical="center"/>
    </xf>
    <xf numFmtId="0" fontId="38" fillId="0" borderId="64" xfId="3" applyFont="1" applyBorder="1"/>
    <xf numFmtId="0" fontId="38" fillId="0" borderId="67" xfId="3" applyFont="1" applyBorder="1" applyAlignment="1">
      <alignment wrapText="1"/>
    </xf>
    <xf numFmtId="0" fontId="32" fillId="0" borderId="75" xfId="3" applyFont="1" applyBorder="1" applyAlignment="1">
      <alignment horizontal="center" vertical="center"/>
    </xf>
    <xf numFmtId="0" fontId="32" fillId="0" borderId="25" xfId="3" applyFont="1" applyBorder="1" applyAlignment="1">
      <alignment horizontal="left" vertical="center" wrapText="1"/>
    </xf>
    <xf numFmtId="0" fontId="32" fillId="0" borderId="54" xfId="3" applyFont="1" applyBorder="1" applyAlignment="1">
      <alignment horizontal="left" vertical="center" wrapText="1"/>
    </xf>
    <xf numFmtId="0" fontId="32" fillId="0" borderId="53" xfId="3" applyFont="1" applyBorder="1" applyAlignment="1">
      <alignment horizontal="center" vertical="top"/>
    </xf>
    <xf numFmtId="0" fontId="32" fillId="0" borderId="54" xfId="3" applyFont="1" applyBorder="1" applyAlignment="1">
      <alignment horizontal="left" vertical="top" wrapText="1"/>
    </xf>
    <xf numFmtId="0" fontId="37" fillId="0" borderId="74" xfId="3" applyFont="1" applyBorder="1" applyAlignment="1">
      <alignment horizontal="left" vertical="center" wrapText="1"/>
    </xf>
    <xf numFmtId="20" fontId="38" fillId="0" borderId="76" xfId="3" quotePrefix="1" applyNumberFormat="1" applyFont="1" applyBorder="1" applyAlignment="1">
      <alignment horizontal="center" vertical="top"/>
    </xf>
    <xf numFmtId="0" fontId="38" fillId="0" borderId="83" xfId="3" quotePrefix="1" applyFont="1" applyBorder="1" applyAlignment="1">
      <alignment vertical="top" wrapText="1"/>
    </xf>
    <xf numFmtId="41" fontId="38" fillId="0" borderId="76" xfId="1" applyFont="1" applyBorder="1" applyAlignment="1">
      <alignment vertical="top"/>
    </xf>
    <xf numFmtId="41" fontId="38" fillId="0" borderId="61" xfId="1" applyFont="1" applyBorder="1" applyAlignment="1">
      <alignment vertical="top"/>
    </xf>
    <xf numFmtId="0" fontId="38" fillId="0" borderId="84" xfId="3" applyFont="1" applyBorder="1" applyAlignment="1">
      <alignment vertical="top" wrapText="1"/>
    </xf>
    <xf numFmtId="0" fontId="32" fillId="0" borderId="61" xfId="3" applyFont="1" applyBorder="1" applyAlignment="1">
      <alignment horizontal="left" vertical="center"/>
    </xf>
    <xf numFmtId="0" fontId="32" fillId="0" borderId="61" xfId="3" applyFont="1" applyBorder="1" applyAlignment="1">
      <alignment vertical="center" wrapText="1"/>
    </xf>
    <xf numFmtId="0" fontId="32" fillId="0" borderId="83" xfId="3" applyFont="1" applyBorder="1"/>
    <xf numFmtId="41" fontId="34" fillId="0" borderId="61" xfId="1" applyFont="1" applyBorder="1" applyAlignment="1">
      <alignment vertical="center"/>
    </xf>
    <xf numFmtId="41" fontId="34" fillId="0" borderId="76" xfId="1" applyFont="1" applyBorder="1" applyAlignment="1">
      <alignment vertical="center"/>
    </xf>
    <xf numFmtId="41" fontId="32" fillId="0" borderId="61" xfId="1" applyFont="1" applyBorder="1"/>
    <xf numFmtId="41" fontId="38" fillId="0" borderId="61" xfId="1" applyFont="1" applyBorder="1" applyAlignment="1">
      <alignment vertical="center"/>
    </xf>
    <xf numFmtId="167" fontId="34" fillId="0" borderId="61" xfId="5" applyNumberFormat="1" applyFont="1" applyBorder="1" applyAlignment="1">
      <alignment vertical="center"/>
    </xf>
    <xf numFmtId="167" fontId="34" fillId="0" borderId="76" xfId="5" applyNumberFormat="1" applyFont="1" applyBorder="1" applyAlignment="1">
      <alignment vertical="center"/>
    </xf>
    <xf numFmtId="167" fontId="32" fillId="0" borderId="61" xfId="5" applyNumberFormat="1" applyFont="1" applyBorder="1"/>
    <xf numFmtId="0" fontId="38" fillId="0" borderId="61" xfId="3" applyFont="1" applyBorder="1" applyAlignment="1">
      <alignment vertical="center"/>
    </xf>
    <xf numFmtId="0" fontId="34" fillId="0" borderId="52" xfId="3" applyFont="1" applyBorder="1"/>
    <xf numFmtId="167" fontId="34" fillId="0" borderId="88" xfId="5" applyNumberFormat="1" applyFont="1" applyBorder="1" applyAlignment="1">
      <alignment vertical="center"/>
    </xf>
    <xf numFmtId="41" fontId="34" fillId="0" borderId="88" xfId="1" applyFont="1" applyBorder="1" applyAlignment="1">
      <alignment vertical="center"/>
    </xf>
    <xf numFmtId="167" fontId="34" fillId="0" borderId="88" xfId="3" applyNumberFormat="1" applyFont="1" applyBorder="1" applyAlignment="1">
      <alignment horizontal="center" vertical="center"/>
    </xf>
    <xf numFmtId="167" fontId="34" fillId="0" borderId="88" xfId="3" applyNumberFormat="1" applyFont="1" applyBorder="1" applyAlignment="1">
      <alignment vertical="center"/>
    </xf>
    <xf numFmtId="0" fontId="34" fillId="0" borderId="89" xfId="3" applyFont="1" applyBorder="1"/>
    <xf numFmtId="0" fontId="34" fillId="0" borderId="0" xfId="3" applyFont="1" applyBorder="1"/>
    <xf numFmtId="0" fontId="34" fillId="0" borderId="0" xfId="3" applyFont="1"/>
    <xf numFmtId="0" fontId="32" fillId="0" borderId="0" xfId="3" applyFont="1" applyAlignment="1">
      <alignment horizontal="center" vertical="center"/>
    </xf>
    <xf numFmtId="0" fontId="32" fillId="0" borderId="0" xfId="3" applyFont="1" applyAlignment="1">
      <alignment horizontal="left" vertical="center"/>
    </xf>
    <xf numFmtId="0" fontId="32" fillId="0" borderId="0" xfId="3" applyFont="1" applyBorder="1" applyAlignment="1">
      <alignment horizontal="center" vertical="center"/>
    </xf>
    <xf numFmtId="3" fontId="8" fillId="0" borderId="9" xfId="1" applyNumberFormat="1" applyFont="1" applyFill="1" applyBorder="1" applyAlignment="1">
      <alignment vertical="center"/>
    </xf>
    <xf numFmtId="164" fontId="21" fillId="0" borderId="0" xfId="0" applyNumberFormat="1" applyFont="1" applyFill="1" applyBorder="1" applyAlignment="1">
      <alignment vertical="center"/>
    </xf>
    <xf numFmtId="0" fontId="7" fillId="0" borderId="7" xfId="0" applyFont="1" applyBorder="1" applyAlignment="1">
      <alignment horizontal="center"/>
    </xf>
    <xf numFmtId="0" fontId="7" fillId="2" borderId="7" xfId="0" applyFont="1" applyFill="1" applyBorder="1" applyAlignment="1">
      <alignment vertical="center"/>
    </xf>
    <xf numFmtId="0" fontId="7" fillId="3" borderId="7" xfId="0" applyFont="1" applyFill="1" applyBorder="1" applyAlignment="1">
      <alignment horizontal="center" vertical="center"/>
    </xf>
    <xf numFmtId="0" fontId="2" fillId="0" borderId="7" xfId="0" applyFont="1" applyBorder="1" applyAlignment="1">
      <alignment vertical="center"/>
    </xf>
    <xf numFmtId="0" fontId="2" fillId="0" borderId="7" xfId="0" applyFont="1" applyBorder="1" applyAlignment="1"/>
    <xf numFmtId="0" fontId="8" fillId="0" borderId="7" xfId="0" applyFont="1" applyBorder="1" applyAlignment="1"/>
    <xf numFmtId="0" fontId="8" fillId="0" borderId="7" xfId="0" applyFont="1" applyBorder="1" applyAlignment="1">
      <alignment vertical="center"/>
    </xf>
    <xf numFmtId="0" fontId="8" fillId="0" borderId="7" xfId="0" applyFont="1" applyFill="1" applyBorder="1" applyAlignment="1">
      <alignment vertical="center"/>
    </xf>
    <xf numFmtId="0" fontId="8" fillId="0" borderId="7" xfId="0" applyFont="1" applyFill="1" applyBorder="1" applyAlignment="1"/>
    <xf numFmtId="0" fontId="15" fillId="3" borderId="7" xfId="0" applyFont="1" applyFill="1" applyBorder="1" applyAlignment="1">
      <alignment horizontal="center" vertical="center"/>
    </xf>
    <xf numFmtId="0" fontId="15" fillId="2" borderId="7" xfId="0" applyFont="1" applyFill="1" applyBorder="1" applyAlignment="1">
      <alignment vertical="center"/>
    </xf>
    <xf numFmtId="0" fontId="8" fillId="0" borderId="7" xfId="0" applyFont="1" applyBorder="1" applyAlignment="1">
      <alignment wrapText="1"/>
    </xf>
    <xf numFmtId="0" fontId="8" fillId="0" borderId="7" xfId="0" applyFont="1" applyBorder="1" applyAlignment="1">
      <alignment vertical="center" wrapText="1"/>
    </xf>
    <xf numFmtId="0" fontId="10" fillId="0" borderId="7" xfId="0" applyFont="1" applyBorder="1" applyAlignment="1"/>
    <xf numFmtId="0" fontId="7" fillId="2" borderId="1" xfId="0" applyFont="1" applyFill="1" applyBorder="1" applyAlignment="1"/>
    <xf numFmtId="41" fontId="4" fillId="0" borderId="0" xfId="1" applyFont="1" applyAlignment="1">
      <alignment horizontal="center" vertical="center"/>
    </xf>
    <xf numFmtId="41" fontId="41" fillId="0" borderId="9" xfId="1" applyFont="1" applyBorder="1" applyAlignment="1">
      <alignment vertical="center" wrapText="1"/>
    </xf>
    <xf numFmtId="41" fontId="9" fillId="0" borderId="9" xfId="1" applyFont="1" applyFill="1" applyBorder="1" applyAlignment="1">
      <alignment vertical="center" wrapText="1"/>
    </xf>
    <xf numFmtId="0" fontId="15" fillId="3" borderId="12" xfId="0" applyFont="1" applyFill="1" applyBorder="1" applyAlignment="1">
      <alignment horizontal="left" vertical="center" wrapText="1"/>
    </xf>
    <xf numFmtId="0" fontId="25" fillId="5" borderId="8" xfId="0" applyFont="1" applyFill="1" applyBorder="1" applyAlignment="1">
      <alignment horizontal="center"/>
    </xf>
    <xf numFmtId="0" fontId="15" fillId="3" borderId="12" xfId="0" applyFont="1" applyFill="1" applyBorder="1" applyAlignment="1">
      <alignment horizontal="left" vertical="center"/>
    </xf>
    <xf numFmtId="0" fontId="42" fillId="5" borderId="24"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25" fillId="5" borderId="9" xfId="0" applyFont="1" applyFill="1" applyBorder="1" applyAlignment="1">
      <alignment horizontal="center" vertical="center"/>
    </xf>
    <xf numFmtId="0" fontId="2" fillId="0" borderId="9"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41" fontId="8" fillId="7" borderId="9" xfId="1" applyFont="1" applyFill="1" applyBorder="1" applyAlignment="1">
      <alignment vertical="center"/>
    </xf>
    <xf numFmtId="41" fontId="10" fillId="7" borderId="9" xfId="1" applyFont="1" applyFill="1" applyBorder="1" applyAlignment="1">
      <alignment vertical="center" wrapText="1"/>
    </xf>
    <xf numFmtId="49" fontId="9" fillId="0" borderId="9" xfId="0" applyNumberFormat="1" applyFont="1" applyFill="1" applyBorder="1" applyAlignment="1">
      <alignment horizontal="center" vertical="center" wrapText="1"/>
    </xf>
    <xf numFmtId="49" fontId="9" fillId="0" borderId="9" xfId="0" applyNumberFormat="1" applyFont="1" applyBorder="1" applyAlignment="1">
      <alignment horizontal="center" vertical="center" wrapText="1"/>
    </xf>
    <xf numFmtId="0" fontId="15" fillId="4" borderId="0" xfId="0" applyFont="1" applyFill="1" applyAlignment="1">
      <alignment vertical="center"/>
    </xf>
    <xf numFmtId="0" fontId="15" fillId="4" borderId="13" xfId="0" quotePrefix="1" applyFont="1" applyFill="1" applyBorder="1" applyAlignment="1">
      <alignment horizontal="center" vertical="center"/>
    </xf>
    <xf numFmtId="0" fontId="15" fillId="4" borderId="10" xfId="0" quotePrefix="1" applyFont="1" applyFill="1" applyBorder="1" applyAlignment="1">
      <alignment horizontal="center" vertical="center"/>
    </xf>
    <xf numFmtId="0" fontId="15" fillId="4" borderId="10" xfId="0" applyFont="1" applyFill="1" applyBorder="1" applyAlignment="1">
      <alignment horizontal="left" vertical="center" wrapText="1"/>
    </xf>
    <xf numFmtId="0" fontId="18" fillId="4" borderId="9" xfId="0" applyFont="1" applyFill="1" applyBorder="1" applyAlignment="1">
      <alignment horizontal="center" vertical="center" wrapText="1"/>
    </xf>
    <xf numFmtId="41" fontId="15" fillId="4" borderId="9" xfId="0" applyNumberFormat="1" applyFont="1" applyFill="1" applyBorder="1" applyAlignment="1">
      <alignment horizontal="center" vertical="center"/>
    </xf>
    <xf numFmtId="41" fontId="15" fillId="4" borderId="0" xfId="1" applyFont="1" applyFill="1" applyAlignment="1">
      <alignment vertical="center"/>
    </xf>
    <xf numFmtId="0" fontId="2" fillId="0" borderId="11"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wrapText="1"/>
    </xf>
    <xf numFmtId="41" fontId="2" fillId="0" borderId="9" xfId="0" applyNumberFormat="1" applyFont="1" applyFill="1" applyBorder="1" applyAlignment="1">
      <alignment horizontal="center" vertical="center"/>
    </xf>
    <xf numFmtId="0" fontId="21" fillId="0" borderId="9" xfId="0" applyFont="1" applyFill="1" applyBorder="1" applyAlignment="1">
      <alignment horizontal="center" vertical="center" wrapText="1"/>
    </xf>
    <xf numFmtId="0" fontId="8" fillId="0" borderId="11" xfId="0" quotePrefix="1" applyFont="1" applyFill="1" applyBorder="1" applyAlignment="1">
      <alignment horizontal="center" vertical="center"/>
    </xf>
    <xf numFmtId="0" fontId="8" fillId="0" borderId="10" xfId="0" quotePrefix="1" applyFont="1" applyFill="1" applyBorder="1" applyAlignment="1">
      <alignment horizontal="center" vertical="center"/>
    </xf>
    <xf numFmtId="0" fontId="8" fillId="0" borderId="12" xfId="0" applyFont="1" applyFill="1" applyBorder="1" applyAlignment="1">
      <alignment horizontal="left" vertical="center"/>
    </xf>
    <xf numFmtId="0" fontId="11" fillId="0" borderId="9" xfId="0" applyFont="1" applyFill="1" applyBorder="1" applyAlignment="1">
      <alignment horizontal="center" vertical="center" wrapText="1"/>
    </xf>
    <xf numFmtId="41" fontId="8" fillId="0" borderId="9" xfId="0" applyNumberFormat="1" applyFont="1" applyFill="1" applyBorder="1" applyAlignment="1">
      <alignment horizontal="center" vertical="center"/>
    </xf>
    <xf numFmtId="0" fontId="8" fillId="0" borderId="12" xfId="0" applyFont="1" applyFill="1" applyBorder="1" applyAlignment="1">
      <alignment horizontal="left" vertical="center" wrapText="1"/>
    </xf>
    <xf numFmtId="164" fontId="7" fillId="0" borderId="0" xfId="0" applyNumberFormat="1" applyFont="1" applyFill="1" applyBorder="1" applyAlignment="1">
      <alignment vertical="center"/>
    </xf>
    <xf numFmtId="164" fontId="2" fillId="0" borderId="0" xfId="1" applyNumberFormat="1" applyFont="1" applyFill="1" applyBorder="1" applyAlignment="1">
      <alignment vertical="center"/>
    </xf>
    <xf numFmtId="0" fontId="43" fillId="0" borderId="0" xfId="0" applyFont="1" applyFill="1" applyAlignment="1">
      <alignment horizontal="center"/>
    </xf>
    <xf numFmtId="0" fontId="42" fillId="0" borderId="0" xfId="0" applyFont="1" applyFill="1" applyBorder="1" applyAlignment="1">
      <alignment horizontal="center" vertical="center" wrapText="1"/>
    </xf>
    <xf numFmtId="0" fontId="25" fillId="0" borderId="0" xfId="0" applyFont="1" applyFill="1" applyBorder="1" applyAlignment="1">
      <alignment horizontal="center"/>
    </xf>
    <xf numFmtId="0" fontId="2" fillId="0" borderId="0" xfId="0" applyFont="1" applyFill="1" applyBorder="1" applyAlignment="1">
      <alignment horizontal="center"/>
    </xf>
    <xf numFmtId="41" fontId="15" fillId="0" borderId="0" xfId="0" applyNumberFormat="1" applyFont="1" applyFill="1" applyBorder="1" applyAlignment="1">
      <alignment horizontal="center" vertical="center"/>
    </xf>
    <xf numFmtId="164" fontId="15" fillId="0" borderId="0" xfId="0" applyNumberFormat="1" applyFont="1" applyFill="1" applyBorder="1" applyAlignment="1">
      <alignment vertical="center"/>
    </xf>
    <xf numFmtId="164" fontId="2" fillId="0" borderId="0" xfId="0" applyNumberFormat="1" applyFont="1" applyFill="1" applyBorder="1" applyAlignment="1"/>
    <xf numFmtId="164" fontId="7" fillId="0" borderId="0" xfId="1" applyNumberFormat="1" applyFont="1" applyFill="1" applyBorder="1" applyAlignment="1">
      <alignment vertical="center"/>
    </xf>
    <xf numFmtId="0" fontId="2" fillId="0" borderId="0" xfId="0" applyFont="1" applyFill="1"/>
    <xf numFmtId="0" fontId="5" fillId="0" borderId="0" xfId="0" applyFont="1" applyFill="1"/>
    <xf numFmtId="41" fontId="5" fillId="0" borderId="0" xfId="1"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xf>
    <xf numFmtId="0" fontId="4" fillId="0" borderId="0" xfId="0" applyFont="1" applyFill="1" applyAlignment="1">
      <alignment horizontal="center" vertical="center"/>
    </xf>
    <xf numFmtId="41" fontId="15" fillId="4" borderId="7" xfId="0" applyNumberFormat="1" applyFont="1" applyFill="1" applyBorder="1" applyAlignment="1">
      <alignment horizontal="center" vertical="center"/>
    </xf>
    <xf numFmtId="0" fontId="8" fillId="0" borderId="10" xfId="0" quotePrefix="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xf numFmtId="0" fontId="43" fillId="0" borderId="0" xfId="0" applyFont="1" applyFill="1" applyAlignment="1">
      <alignment horizontal="center" wrapText="1"/>
    </xf>
    <xf numFmtId="0" fontId="2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8" fillId="0" borderId="0" xfId="0" applyFont="1" applyFill="1" applyBorder="1" applyAlignment="1">
      <alignment wrapText="1"/>
    </xf>
    <xf numFmtId="0" fontId="8" fillId="0" borderId="0" xfId="0" applyFont="1" applyFill="1" applyBorder="1" applyAlignment="1">
      <alignment vertical="center" wrapText="1"/>
    </xf>
    <xf numFmtId="0" fontId="10" fillId="0" borderId="0" xfId="0" applyFont="1" applyFill="1" applyBorder="1" applyAlignment="1"/>
    <xf numFmtId="0" fontId="7" fillId="0" borderId="0" xfId="0" applyFont="1" applyFill="1" applyBorder="1" applyAlignment="1"/>
    <xf numFmtId="0" fontId="8" fillId="0" borderId="7" xfId="0" applyFont="1" applyBorder="1" applyAlignment="1">
      <alignment horizontal="left" vertical="center" wrapText="1"/>
    </xf>
    <xf numFmtId="0" fontId="21" fillId="0" borderId="8" xfId="0" applyFont="1" applyBorder="1" applyAlignment="1">
      <alignment vertical="center" wrapText="1"/>
    </xf>
    <xf numFmtId="0" fontId="21" fillId="0" borderId="8" xfId="0" applyFont="1" applyFill="1" applyBorder="1" applyAlignment="1">
      <alignment vertical="center" wrapText="1"/>
    </xf>
    <xf numFmtId="0" fontId="11" fillId="0" borderId="8" xfId="0" applyFont="1" applyBorder="1" applyAlignment="1">
      <alignment vertical="center" wrapText="1"/>
    </xf>
    <xf numFmtId="0" fontId="25" fillId="5" borderId="10" xfId="0" applyFont="1" applyFill="1" applyBorder="1" applyAlignment="1">
      <alignment horizontal="center"/>
    </xf>
    <xf numFmtId="0" fontId="11" fillId="0" borderId="8" xfId="0" applyFont="1" applyFill="1" applyBorder="1" applyAlignment="1">
      <alignment vertical="center" wrapText="1"/>
    </xf>
    <xf numFmtId="164" fontId="7" fillId="0" borderId="10" xfId="0" applyNumberFormat="1" applyFont="1" applyFill="1" applyBorder="1" applyAlignment="1">
      <alignment vertical="center"/>
    </xf>
    <xf numFmtId="164" fontId="7" fillId="2" borderId="10" xfId="0" applyNumberFormat="1" applyFont="1" applyFill="1" applyBorder="1" applyAlignment="1">
      <alignment vertical="center"/>
    </xf>
    <xf numFmtId="164" fontId="7" fillId="3" borderId="10" xfId="0" applyNumberFormat="1" applyFont="1" applyFill="1" applyBorder="1" applyAlignment="1">
      <alignment vertical="center"/>
    </xf>
    <xf numFmtId="164" fontId="2" fillId="0" borderId="10" xfId="1" applyNumberFormat="1" applyFont="1" applyBorder="1" applyAlignment="1">
      <alignment vertical="center"/>
    </xf>
    <xf numFmtId="164" fontId="2" fillId="0" borderId="10" xfId="1" applyNumberFormat="1" applyFont="1" applyFill="1" applyBorder="1" applyAlignment="1">
      <alignment vertical="center"/>
    </xf>
    <xf numFmtId="164" fontId="15" fillId="3" borderId="10" xfId="0" applyNumberFormat="1" applyFont="1" applyFill="1" applyBorder="1" applyAlignment="1">
      <alignment vertical="center"/>
    </xf>
    <xf numFmtId="164" fontId="15" fillId="2" borderId="10" xfId="0" applyNumberFormat="1" applyFont="1" applyFill="1" applyBorder="1" applyAlignment="1">
      <alignment vertical="center"/>
    </xf>
    <xf numFmtId="164" fontId="12" fillId="0" borderId="10" xfId="1" applyNumberFormat="1" applyFont="1" applyBorder="1" applyAlignment="1">
      <alignment vertical="center"/>
    </xf>
    <xf numFmtId="164" fontId="2" fillId="0" borderId="10" xfId="0" applyNumberFormat="1" applyFont="1" applyBorder="1" applyAlignment="1"/>
    <xf numFmtId="164" fontId="7" fillId="2" borderId="5" xfId="1" applyNumberFormat="1" applyFont="1" applyFill="1" applyBorder="1" applyAlignment="1">
      <alignment vertical="center"/>
    </xf>
    <xf numFmtId="164" fontId="7" fillId="3" borderId="7" xfId="0" applyNumberFormat="1" applyFont="1" applyFill="1" applyBorder="1" applyAlignment="1">
      <alignment vertical="center"/>
    </xf>
    <xf numFmtId="164" fontId="2" fillId="0" borderId="7" xfId="1" applyNumberFormat="1" applyFont="1" applyBorder="1" applyAlignment="1">
      <alignment vertical="center"/>
    </xf>
    <xf numFmtId="164" fontId="15" fillId="3" borderId="7" xfId="0" applyNumberFormat="1" applyFont="1" applyFill="1" applyBorder="1" applyAlignment="1">
      <alignment vertical="center"/>
    </xf>
    <xf numFmtId="0" fontId="45" fillId="4" borderId="0" xfId="6" applyFont="1" applyFill="1"/>
    <xf numFmtId="4" fontId="45" fillId="8" borderId="0" xfId="6" applyNumberFormat="1" applyFont="1" applyFill="1"/>
    <xf numFmtId="39" fontId="45" fillId="9" borderId="0" xfId="6" applyNumberFormat="1" applyFont="1" applyFill="1" applyBorder="1" applyAlignment="1"/>
    <xf numFmtId="0" fontId="45" fillId="9" borderId="0" xfId="6" applyFont="1" applyFill="1"/>
    <xf numFmtId="0" fontId="46" fillId="4" borderId="0" xfId="6" applyFont="1" applyFill="1"/>
    <xf numFmtId="0" fontId="47" fillId="8" borderId="43" xfId="6" applyFont="1" applyFill="1" applyBorder="1" applyAlignment="1"/>
    <xf numFmtId="0" fontId="47" fillId="8" borderId="91" xfId="6" applyFont="1" applyFill="1" applyBorder="1" applyAlignment="1"/>
    <xf numFmtId="0" fontId="47" fillId="8" borderId="44" xfId="6" applyFont="1" applyFill="1" applyBorder="1" applyAlignment="1">
      <alignment horizontal="center" vertical="center"/>
    </xf>
    <xf numFmtId="39" fontId="46" fillId="9" borderId="0" xfId="6" applyNumberFormat="1" applyFont="1" applyFill="1" applyBorder="1" applyAlignment="1"/>
    <xf numFmtId="0" fontId="46" fillId="9" borderId="0" xfId="6" applyFont="1" applyFill="1"/>
    <xf numFmtId="0" fontId="47" fillId="8" borderId="68" xfId="6" applyFont="1" applyFill="1" applyBorder="1" applyAlignment="1">
      <alignment vertical="top"/>
    </xf>
    <xf numFmtId="0" fontId="47" fillId="8" borderId="0" xfId="6" applyFont="1" applyFill="1" applyBorder="1" applyAlignment="1">
      <alignment vertical="top"/>
    </xf>
    <xf numFmtId="0" fontId="47" fillId="8" borderId="52" xfId="6" applyFont="1" applyFill="1" applyBorder="1" applyAlignment="1">
      <alignment horizontal="center" vertical="center"/>
    </xf>
    <xf numFmtId="0" fontId="47" fillId="8" borderId="0" xfId="6" applyFont="1" applyFill="1" applyBorder="1" applyAlignment="1">
      <alignment horizontal="center" vertical="top"/>
    </xf>
    <xf numFmtId="0" fontId="47" fillId="8" borderId="68" xfId="6" applyFont="1" applyFill="1" applyBorder="1" applyAlignment="1"/>
    <xf numFmtId="0" fontId="47" fillId="8" borderId="0" xfId="6" applyFont="1" applyFill="1" applyBorder="1" applyAlignment="1"/>
    <xf numFmtId="0" fontId="46" fillId="8" borderId="52" xfId="6" applyFont="1" applyFill="1" applyBorder="1" applyAlignment="1">
      <alignment horizontal="center" vertical="center"/>
    </xf>
    <xf numFmtId="0" fontId="47" fillId="8" borderId="92" xfId="6" applyFont="1" applyFill="1" applyBorder="1" applyAlignment="1"/>
    <xf numFmtId="0" fontId="47" fillId="8" borderId="18" xfId="6" applyFont="1" applyFill="1" applyBorder="1" applyAlignment="1"/>
    <xf numFmtId="0" fontId="46" fillId="8" borderId="93" xfId="6" applyFont="1" applyFill="1" applyBorder="1" applyAlignment="1">
      <alignment horizontal="center" vertical="center"/>
    </xf>
    <xf numFmtId="0" fontId="49" fillId="4" borderId="0" xfId="6" applyFont="1" applyFill="1"/>
    <xf numFmtId="39" fontId="49" fillId="9" borderId="0" xfId="6" applyNumberFormat="1" applyFont="1" applyFill="1" applyBorder="1" applyAlignment="1"/>
    <xf numFmtId="0" fontId="49" fillId="9" borderId="0" xfId="6" applyFont="1" applyFill="1"/>
    <xf numFmtId="0" fontId="47" fillId="8" borderId="48" xfId="6" applyFont="1" applyFill="1" applyBorder="1" applyAlignment="1"/>
    <xf numFmtId="0" fontId="47" fillId="8" borderId="41" xfId="6" applyFont="1" applyFill="1" applyBorder="1" applyAlignment="1"/>
    <xf numFmtId="0" fontId="46" fillId="8" borderId="49" xfId="6" applyFont="1" applyFill="1" applyBorder="1" applyAlignment="1">
      <alignment horizontal="center" vertical="center"/>
    </xf>
    <xf numFmtId="0" fontId="52" fillId="8" borderId="0" xfId="6" applyFont="1" applyFill="1" applyBorder="1" applyAlignment="1"/>
    <xf numFmtId="0" fontId="53" fillId="8" borderId="0" xfId="6" applyFont="1" applyFill="1" applyBorder="1" applyAlignment="1"/>
    <xf numFmtId="20" fontId="47" fillId="8" borderId="9" xfId="6" quotePrefix="1" applyNumberFormat="1" applyFont="1" applyFill="1" applyBorder="1" applyAlignment="1">
      <alignment horizontal="center" vertical="center"/>
    </xf>
    <xf numFmtId="0" fontId="47" fillId="8" borderId="9" xfId="6" quotePrefix="1" applyFont="1" applyFill="1" applyBorder="1" applyAlignment="1">
      <alignment horizontal="center" vertical="center"/>
    </xf>
    <xf numFmtId="0" fontId="47" fillId="8" borderId="0" xfId="6" applyFont="1" applyFill="1" applyBorder="1" applyAlignment="1">
      <alignment horizontal="center"/>
    </xf>
    <xf numFmtId="0" fontId="45" fillId="8" borderId="94" xfId="6" applyFont="1" applyFill="1" applyBorder="1" applyAlignment="1">
      <alignment vertical="center"/>
    </xf>
    <xf numFmtId="0" fontId="45" fillId="8" borderId="95" xfId="6" applyFont="1" applyFill="1" applyBorder="1" applyAlignment="1">
      <alignment vertical="center"/>
    </xf>
    <xf numFmtId="4" fontId="45" fillId="8" borderId="96" xfId="6" applyNumberFormat="1" applyFont="1" applyFill="1" applyBorder="1" applyAlignment="1">
      <alignment vertical="center"/>
    </xf>
    <xf numFmtId="0" fontId="52" fillId="8" borderId="68" xfId="6" applyFont="1" applyFill="1" applyBorder="1" applyAlignment="1">
      <alignment horizontal="left" vertical="center" indent="1"/>
    </xf>
    <xf numFmtId="0" fontId="47" fillId="8" borderId="0" xfId="6" applyFont="1" applyFill="1" applyBorder="1" applyAlignment="1">
      <alignment horizontal="left" vertical="center" indent="1"/>
    </xf>
    <xf numFmtId="0" fontId="46" fillId="8" borderId="0" xfId="6" applyFont="1" applyFill="1" applyBorder="1" applyAlignment="1">
      <alignment vertical="center"/>
    </xf>
    <xf numFmtId="0" fontId="47" fillId="8" borderId="0" xfId="6" applyFont="1" applyFill="1" applyBorder="1" applyAlignment="1">
      <alignment horizontal="center" vertical="center"/>
    </xf>
    <xf numFmtId="0" fontId="46" fillId="8" borderId="0" xfId="6" applyFont="1" applyFill="1" applyBorder="1" applyAlignment="1">
      <alignment horizontal="center" vertical="center"/>
    </xf>
    <xf numFmtId="0" fontId="46" fillId="8" borderId="0" xfId="6" applyFont="1" applyFill="1" applyBorder="1"/>
    <xf numFmtId="0" fontId="54" fillId="8" borderId="0" xfId="6" applyFont="1" applyFill="1" applyBorder="1" applyAlignment="1">
      <alignment vertical="center"/>
    </xf>
    <xf numFmtId="0" fontId="55" fillId="8" borderId="0" xfId="6" applyFont="1" applyFill="1" applyBorder="1" applyAlignment="1">
      <alignment vertical="center"/>
    </xf>
    <xf numFmtId="4" fontId="46" fillId="8" borderId="52" xfId="6" applyNumberFormat="1" applyFont="1" applyFill="1" applyBorder="1" applyAlignment="1">
      <alignment vertical="center"/>
    </xf>
    <xf numFmtId="0" fontId="45" fillId="8" borderId="92" xfId="6" applyFont="1" applyFill="1" applyBorder="1" applyAlignment="1">
      <alignment vertical="center"/>
    </xf>
    <xf numFmtId="0" fontId="45" fillId="8" borderId="18" xfId="6" applyFont="1" applyFill="1" applyBorder="1" applyAlignment="1">
      <alignment vertical="center"/>
    </xf>
    <xf numFmtId="0" fontId="55" fillId="8" borderId="18" xfId="6" applyFont="1" applyFill="1" applyBorder="1" applyAlignment="1">
      <alignment vertical="center"/>
    </xf>
    <xf numFmtId="4" fontId="45" fillId="8" borderId="93" xfId="6" applyNumberFormat="1" applyFont="1" applyFill="1" applyBorder="1" applyAlignment="1">
      <alignment vertical="center"/>
    </xf>
    <xf numFmtId="0" fontId="45" fillId="8" borderId="68" xfId="6" applyFont="1" applyFill="1" applyBorder="1" applyAlignment="1">
      <alignment vertical="center"/>
    </xf>
    <xf numFmtId="0" fontId="45" fillId="8" borderId="0" xfId="6" applyFont="1" applyFill="1" applyBorder="1" applyAlignment="1">
      <alignment vertical="center"/>
    </xf>
    <xf numFmtId="4" fontId="45" fillId="8" borderId="52" xfId="6" applyNumberFormat="1" applyFont="1" applyFill="1" applyBorder="1" applyAlignment="1">
      <alignment vertical="center"/>
    </xf>
    <xf numFmtId="0" fontId="46" fillId="8" borderId="94" xfId="6" applyFont="1" applyFill="1" applyBorder="1"/>
    <xf numFmtId="0" fontId="46" fillId="8" borderId="95" xfId="6" applyFont="1" applyFill="1" applyBorder="1"/>
    <xf numFmtId="0" fontId="55" fillId="8" borderId="95" xfId="6" applyFont="1" applyFill="1" applyBorder="1"/>
    <xf numFmtId="4" fontId="46" fillId="8" borderId="96" xfId="6" applyNumberFormat="1" applyFont="1" applyFill="1" applyBorder="1"/>
    <xf numFmtId="0" fontId="54" fillId="8" borderId="68" xfId="6" applyFont="1" applyFill="1" applyBorder="1" applyAlignment="1">
      <alignment horizontal="left" indent="1"/>
    </xf>
    <xf numFmtId="0" fontId="46" fillId="8" borderId="0" xfId="6" applyFont="1" applyFill="1" applyBorder="1" applyAlignment="1">
      <alignment horizontal="center"/>
    </xf>
    <xf numFmtId="0" fontId="55" fillId="8" borderId="0" xfId="6" applyFont="1" applyFill="1" applyBorder="1"/>
    <xf numFmtId="4" fontId="46" fillId="8" borderId="52" xfId="6" applyNumberFormat="1" applyFont="1" applyFill="1" applyBorder="1"/>
    <xf numFmtId="0" fontId="54" fillId="8" borderId="0" xfId="6" applyFont="1" applyFill="1" applyBorder="1" applyAlignment="1">
      <alignment horizontal="left" indent="1"/>
    </xf>
    <xf numFmtId="0" fontId="46" fillId="8" borderId="68" xfId="6" applyFont="1" applyFill="1" applyBorder="1" applyAlignment="1"/>
    <xf numFmtId="0" fontId="46" fillId="8" borderId="0" xfId="6" applyFont="1" applyFill="1" applyBorder="1" applyAlignment="1"/>
    <xf numFmtId="169" fontId="55" fillId="8" borderId="0" xfId="7" applyNumberFormat="1" applyFont="1" applyFill="1" applyBorder="1" applyAlignment="1">
      <alignment horizontal="left"/>
    </xf>
    <xf numFmtId="0" fontId="45" fillId="8" borderId="48" xfId="6" applyFont="1" applyFill="1" applyBorder="1" applyAlignment="1">
      <alignment vertical="center"/>
    </xf>
    <xf numFmtId="0" fontId="45" fillId="8" borderId="41" xfId="6" applyFont="1" applyFill="1" applyBorder="1" applyAlignment="1">
      <alignment vertical="center"/>
    </xf>
    <xf numFmtId="4" fontId="56" fillId="8" borderId="49" xfId="6" quotePrefix="1" applyNumberFormat="1" applyFont="1" applyFill="1" applyBorder="1" applyAlignment="1">
      <alignment horizontal="right" vertical="center"/>
    </xf>
    <xf numFmtId="4" fontId="45" fillId="9" borderId="0" xfId="6" applyNumberFormat="1" applyFont="1" applyFill="1"/>
    <xf numFmtId="41" fontId="8" fillId="10" borderId="9" xfId="1" applyFont="1" applyFill="1" applyBorder="1" applyAlignment="1">
      <alignment vertical="center"/>
    </xf>
    <xf numFmtId="0" fontId="32" fillId="0" borderId="61" xfId="3" applyFont="1" applyBorder="1" applyAlignment="1">
      <alignment horizontal="left" vertical="top" wrapText="1"/>
    </xf>
    <xf numFmtId="0" fontId="32" fillId="0" borderId="54" xfId="3" applyFont="1" applyBorder="1" applyAlignment="1">
      <alignment horizontal="left" vertical="top" wrapText="1"/>
    </xf>
    <xf numFmtId="0" fontId="32" fillId="0" borderId="66" xfId="3" applyFont="1" applyBorder="1" applyAlignment="1">
      <alignment horizontal="left" vertical="top" wrapText="1"/>
    </xf>
    <xf numFmtId="0" fontId="32" fillId="0" borderId="71" xfId="3" applyFont="1" applyBorder="1" applyAlignment="1">
      <alignment horizontal="left" vertical="top" wrapText="1"/>
    </xf>
    <xf numFmtId="0" fontId="34" fillId="0" borderId="45" xfId="3" applyFont="1" applyBorder="1" applyAlignment="1">
      <alignment horizontal="center" vertical="center"/>
    </xf>
    <xf numFmtId="0" fontId="34" fillId="0" borderId="86" xfId="3" applyFont="1" applyBorder="1" applyAlignment="1">
      <alignment horizontal="center" vertical="center"/>
    </xf>
    <xf numFmtId="0" fontId="34" fillId="0" borderId="87" xfId="3" applyFont="1" applyBorder="1" applyAlignment="1">
      <alignment horizontal="center" vertical="center"/>
    </xf>
    <xf numFmtId="0" fontId="32" fillId="0" borderId="60" xfId="3" applyFont="1" applyBorder="1" applyAlignment="1">
      <alignment horizontal="center" vertical="top"/>
    </xf>
    <xf numFmtId="0" fontId="32" fillId="0" borderId="53" xfId="3" applyFont="1" applyBorder="1" applyAlignment="1">
      <alignment horizontal="center" vertical="top"/>
    </xf>
    <xf numFmtId="0" fontId="32" fillId="0" borderId="75" xfId="3" applyFont="1" applyBorder="1" applyAlignment="1">
      <alignment horizontal="center" vertical="top"/>
    </xf>
    <xf numFmtId="0" fontId="32" fillId="0" borderId="25" xfId="3" applyFont="1" applyBorder="1" applyAlignment="1">
      <alignment horizontal="left" vertical="top" wrapText="1"/>
    </xf>
    <xf numFmtId="0" fontId="35" fillId="0" borderId="42" xfId="3" applyFont="1" applyBorder="1" applyAlignment="1">
      <alignment horizontal="center" vertical="center"/>
    </xf>
    <xf numFmtId="0" fontId="35" fillId="0" borderId="47" xfId="3" applyFont="1" applyBorder="1" applyAlignment="1">
      <alignment horizontal="center" vertical="center"/>
    </xf>
    <xf numFmtId="0" fontId="33" fillId="0" borderId="0" xfId="3" applyFont="1" applyAlignment="1">
      <alignment horizontal="center" vertical="center"/>
    </xf>
    <xf numFmtId="0" fontId="34" fillId="0" borderId="41" xfId="3" applyFont="1" applyBorder="1" applyAlignment="1">
      <alignment horizontal="left" vertical="center"/>
    </xf>
    <xf numFmtId="0" fontId="35" fillId="0" borderId="43" xfId="3" applyFont="1" applyBorder="1" applyAlignment="1">
      <alignment horizontal="center" vertical="center"/>
    </xf>
    <xf numFmtId="0" fontId="35" fillId="0" borderId="44" xfId="3" applyFont="1" applyBorder="1" applyAlignment="1">
      <alignment horizontal="center" vertical="center"/>
    </xf>
    <xf numFmtId="0" fontId="35" fillId="0" borderId="48" xfId="3" applyFont="1" applyBorder="1" applyAlignment="1">
      <alignment horizontal="center" vertical="center"/>
    </xf>
    <xf numFmtId="0" fontId="35" fillId="0" borderId="49" xfId="3" applyFont="1" applyBorder="1" applyAlignment="1">
      <alignment horizontal="center" vertical="center"/>
    </xf>
    <xf numFmtId="167" fontId="35" fillId="0" borderId="42" xfId="5" applyNumberFormat="1" applyFont="1" applyBorder="1" applyAlignment="1">
      <alignment horizontal="center" vertical="center"/>
    </xf>
    <xf numFmtId="167" fontId="35" fillId="0" borderId="47" xfId="5" applyNumberFormat="1" applyFont="1" applyBorder="1" applyAlignment="1">
      <alignment horizontal="center" vertical="center"/>
    </xf>
    <xf numFmtId="167" fontId="35" fillId="0" borderId="42" xfId="5" applyNumberFormat="1" applyFont="1" applyBorder="1" applyAlignment="1">
      <alignment horizontal="center" vertical="center" wrapText="1"/>
    </xf>
    <xf numFmtId="167" fontId="35" fillId="0" borderId="47" xfId="5" applyNumberFormat="1" applyFont="1" applyBorder="1" applyAlignment="1">
      <alignment horizontal="center" vertical="center" wrapText="1"/>
    </xf>
    <xf numFmtId="0" fontId="35" fillId="0" borderId="42" xfId="3" applyFont="1" applyBorder="1" applyAlignment="1">
      <alignment horizontal="center" vertical="center" wrapText="1"/>
    </xf>
    <xf numFmtId="0" fontId="35" fillId="0" borderId="47" xfId="3" applyFont="1" applyBorder="1" applyAlignment="1">
      <alignment horizontal="center" vertical="center" wrapText="1"/>
    </xf>
    <xf numFmtId="0" fontId="35" fillId="0" borderId="45" xfId="3" applyFont="1" applyBorder="1" applyAlignment="1">
      <alignment horizontal="center" vertical="center" wrapText="1"/>
    </xf>
    <xf numFmtId="0" fontId="35" fillId="0" borderId="46" xfId="3" applyFont="1" applyBorder="1" applyAlignment="1">
      <alignment horizontal="center" vertical="center" wrapText="1"/>
    </xf>
    <xf numFmtId="0" fontId="20" fillId="6" borderId="0" xfId="3" applyFont="1" applyFill="1" applyAlignment="1">
      <alignment horizontal="left" wrapText="1"/>
    </xf>
    <xf numFmtId="0" fontId="27" fillId="0" borderId="0" xfId="3" applyFont="1" applyAlignment="1">
      <alignment horizontal="center" vertical="center"/>
    </xf>
    <xf numFmtId="0" fontId="20" fillId="0" borderId="0" xfId="3" applyFont="1" applyAlignment="1">
      <alignment horizontal="center"/>
    </xf>
    <xf numFmtId="0" fontId="23" fillId="7" borderId="37" xfId="3" applyFont="1" applyFill="1" applyBorder="1" applyAlignment="1">
      <alignment horizontal="center" vertical="center"/>
    </xf>
    <xf numFmtId="0" fontId="23" fillId="7" borderId="34" xfId="3" applyFont="1" applyFill="1" applyBorder="1" applyAlignment="1">
      <alignment horizontal="center" vertical="center"/>
    </xf>
    <xf numFmtId="0" fontId="23" fillId="7" borderId="38" xfId="3" applyFont="1" applyFill="1" applyBorder="1" applyAlignment="1">
      <alignment horizontal="center" vertical="center"/>
    </xf>
    <xf numFmtId="0" fontId="20" fillId="0" borderId="0" xfId="3" applyFont="1" applyBorder="1" applyAlignment="1">
      <alignment horizontal="center"/>
    </xf>
    <xf numFmtId="0" fontId="43" fillId="0" borderId="0" xfId="0" applyFont="1" applyAlignment="1">
      <alignment horizontal="center"/>
    </xf>
    <xf numFmtId="0" fontId="43" fillId="0" borderId="0" xfId="0" applyFont="1" applyAlignment="1">
      <alignment horizontal="center" wrapText="1"/>
    </xf>
    <xf numFmtId="0" fontId="42" fillId="5" borderId="33" xfId="0" applyFont="1" applyFill="1" applyBorder="1" applyAlignment="1">
      <alignment horizontal="center" vertical="center" wrapText="1"/>
    </xf>
    <xf numFmtId="0" fontId="42" fillId="5" borderId="27" xfId="0" applyFont="1" applyFill="1" applyBorder="1" applyAlignment="1">
      <alignment horizontal="center" vertical="center" wrapText="1"/>
    </xf>
    <xf numFmtId="0" fontId="42" fillId="5" borderId="19" xfId="0" applyFont="1" applyFill="1" applyBorder="1" applyAlignment="1">
      <alignment horizontal="center" vertical="center" wrapText="1"/>
    </xf>
    <xf numFmtId="0" fontId="42" fillId="5" borderId="29"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31" xfId="0" applyFont="1" applyFill="1" applyBorder="1" applyAlignment="1">
      <alignment horizontal="center" vertical="center" wrapText="1"/>
    </xf>
    <xf numFmtId="0" fontId="42" fillId="5" borderId="21" xfId="0" applyFont="1" applyFill="1" applyBorder="1" applyAlignment="1">
      <alignment horizontal="center" vertical="center" wrapText="1"/>
    </xf>
    <xf numFmtId="0" fontId="42" fillId="5" borderId="0" xfId="0" applyFont="1" applyFill="1" applyBorder="1" applyAlignment="1">
      <alignment horizontal="center" vertical="center" wrapText="1"/>
    </xf>
    <xf numFmtId="0" fontId="42" fillId="5" borderId="26"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42" fillId="5" borderId="17"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42" fillId="5" borderId="25"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24" xfId="0" applyFont="1" applyFill="1" applyBorder="1" applyAlignment="1">
      <alignment horizontal="center" vertical="center" wrapText="1"/>
    </xf>
    <xf numFmtId="0" fontId="42" fillId="5" borderId="90" xfId="0" applyFont="1" applyFill="1" applyBorder="1" applyAlignment="1">
      <alignment horizontal="center" vertical="center" wrapText="1"/>
    </xf>
    <xf numFmtId="0" fontId="42" fillId="5" borderId="23"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6" fillId="5" borderId="20"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15" fillId="3" borderId="1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25" fillId="5" borderId="8" xfId="0" applyFont="1" applyFill="1" applyBorder="1" applyAlignment="1">
      <alignment horizontal="center"/>
    </xf>
    <xf numFmtId="0" fontId="25" fillId="5" borderId="10" xfId="0" applyFont="1" applyFill="1" applyBorder="1" applyAlignment="1">
      <alignment horizont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3" borderId="10" xfId="0" applyFont="1" applyFill="1" applyBorder="1" applyAlignment="1">
      <alignment horizontal="left"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5" fillId="3" borderId="10" xfId="0" applyFont="1" applyFill="1" applyBorder="1" applyAlignment="1">
      <alignment horizontal="left" vertical="center"/>
    </xf>
    <xf numFmtId="0" fontId="15" fillId="3" borderId="12" xfId="0" applyFont="1" applyFill="1" applyBorder="1" applyAlignment="1">
      <alignment horizontal="left" vertical="center"/>
    </xf>
    <xf numFmtId="41" fontId="5" fillId="0" borderId="0" xfId="1" applyFont="1" applyAlignment="1">
      <alignment horizontal="center" vertical="center"/>
    </xf>
    <xf numFmtId="0" fontId="5" fillId="0" borderId="0" xfId="0" applyFont="1" applyAlignment="1">
      <alignment horizontal="center" vertical="center"/>
    </xf>
    <xf numFmtId="0" fontId="5" fillId="0" borderId="0" xfId="0" applyFont="1"/>
    <xf numFmtId="0" fontId="42" fillId="5" borderId="28" xfId="0" applyFont="1" applyFill="1" applyBorder="1" applyAlignment="1">
      <alignment horizontal="center" vertical="center" wrapText="1"/>
    </xf>
    <xf numFmtId="0" fontId="42" fillId="5" borderId="20"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6" fillId="0" borderId="0" xfId="0" applyFont="1" applyAlignment="1">
      <alignment horizontal="center" vertical="center"/>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12" xfId="0" applyFont="1" applyFill="1" applyBorder="1" applyAlignment="1">
      <alignment horizontal="left" vertical="center"/>
    </xf>
    <xf numFmtId="0" fontId="48" fillId="8" borderId="68" xfId="6" applyFont="1" applyFill="1" applyBorder="1" applyAlignment="1">
      <alignment horizontal="center"/>
    </xf>
    <xf numFmtId="0" fontId="48" fillId="8" borderId="0" xfId="6" applyFont="1" applyFill="1" applyBorder="1" applyAlignment="1">
      <alignment horizontal="center"/>
    </xf>
    <xf numFmtId="0" fontId="48" fillId="8" borderId="52" xfId="6" applyFont="1" applyFill="1" applyBorder="1" applyAlignment="1">
      <alignment horizontal="center"/>
    </xf>
    <xf numFmtId="0" fontId="51" fillId="8" borderId="68" xfId="6" applyFont="1" applyFill="1" applyBorder="1" applyAlignment="1">
      <alignment horizontal="center"/>
    </xf>
    <xf numFmtId="0" fontId="51" fillId="8" borderId="0" xfId="6" applyFont="1" applyFill="1" applyBorder="1" applyAlignment="1">
      <alignment horizontal="center"/>
    </xf>
    <xf numFmtId="0" fontId="51" fillId="8" borderId="52" xfId="6" applyFont="1" applyFill="1" applyBorder="1" applyAlignment="1">
      <alignment horizontal="center"/>
    </xf>
    <xf numFmtId="0" fontId="55" fillId="8" borderId="0" xfId="6" applyFont="1" applyFill="1" applyBorder="1" applyAlignment="1">
      <alignment horizontal="left" vertical="top" wrapText="1"/>
    </xf>
    <xf numFmtId="0" fontId="55" fillId="8" borderId="52" xfId="6" applyFont="1" applyFill="1" applyBorder="1" applyAlignment="1">
      <alignment horizontal="left" vertical="top" wrapText="1"/>
    </xf>
    <xf numFmtId="168" fontId="55" fillId="8" borderId="0" xfId="6" applyNumberFormat="1" applyFont="1" applyFill="1" applyBorder="1" applyAlignment="1">
      <alignment horizontal="left"/>
    </xf>
    <xf numFmtId="168" fontId="55" fillId="8" borderId="52" xfId="6" applyNumberFormat="1" applyFont="1" applyFill="1" applyBorder="1" applyAlignment="1">
      <alignment horizontal="left"/>
    </xf>
    <xf numFmtId="13" fontId="55" fillId="8" borderId="0" xfId="6" quotePrefix="1" applyNumberFormat="1" applyFont="1" applyFill="1" applyBorder="1" applyAlignment="1">
      <alignment horizontal="left" vertical="top" wrapText="1"/>
    </xf>
    <xf numFmtId="13" fontId="55" fillId="8" borderId="52" xfId="6" quotePrefix="1" applyNumberFormat="1" applyFont="1" applyFill="1" applyBorder="1" applyAlignment="1">
      <alignment horizontal="left" vertical="top" wrapText="1"/>
    </xf>
    <xf numFmtId="0" fontId="47" fillId="8" borderId="91" xfId="6" applyFont="1" applyFill="1" applyBorder="1" applyAlignment="1">
      <alignment horizontal="center"/>
    </xf>
    <xf numFmtId="0" fontId="47" fillId="8" borderId="0" xfId="6" applyFont="1" applyFill="1" applyBorder="1" applyAlignment="1">
      <alignment horizontal="center" vertical="top"/>
    </xf>
    <xf numFmtId="0" fontId="50" fillId="8" borderId="68" xfId="6" applyFont="1" applyFill="1" applyBorder="1" applyAlignment="1">
      <alignment horizontal="center"/>
    </xf>
    <xf numFmtId="0" fontId="50" fillId="8" borderId="0" xfId="6" applyFont="1" applyFill="1" applyBorder="1" applyAlignment="1">
      <alignment horizontal="center"/>
    </xf>
    <xf numFmtId="0" fontId="50" fillId="8" borderId="52" xfId="6" applyFont="1" applyFill="1" applyBorder="1" applyAlignment="1">
      <alignment horizontal="center"/>
    </xf>
  </cellXfs>
  <cellStyles count="8">
    <cellStyle name="Comma [0]" xfId="1" builtinId="6"/>
    <cellStyle name="Comma [0] 2" xfId="4"/>
    <cellStyle name="Comma 2" xfId="5"/>
    <cellStyle name="Comma 2 2" xfId="7"/>
    <cellStyle name="Normal" xfId="0" builtinId="0"/>
    <cellStyle name="Normal 2" xfId="3"/>
    <cellStyle name="Normal 2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xdr:colOff>
      <xdr:row>11</xdr:row>
      <xdr:rowOff>180975</xdr:rowOff>
    </xdr:from>
    <xdr:to>
      <xdr:col>29</xdr:col>
      <xdr:colOff>914400</xdr:colOff>
      <xdr:row>13</xdr:row>
      <xdr:rowOff>285750</xdr:rowOff>
    </xdr:to>
    <xdr:sp macro="" textlink="">
      <xdr:nvSpPr>
        <xdr:cNvPr id="2" name="WordArt 1"/>
        <xdr:cNvSpPr>
          <a:spLocks noChangeArrowheads="1" noChangeShapeType="1" noTextEdit="1"/>
        </xdr:cNvSpPr>
      </xdr:nvSpPr>
      <xdr:spPr bwMode="auto">
        <a:xfrm>
          <a:off x="723900" y="3267075"/>
          <a:ext cx="9458325" cy="1219200"/>
        </a:xfrm>
        <a:prstGeom prst="rect">
          <a:avLst/>
        </a:prstGeom>
      </xdr:spPr>
      <xdr:txBody>
        <a:bodyPr wrap="none" fromWordArt="1">
          <a:prstTxWarp prst="textPlain">
            <a:avLst>
              <a:gd name="adj" fmla="val 50000"/>
            </a:avLst>
          </a:prstTxWarp>
        </a:bodyPr>
        <a:lstStyle/>
        <a:p>
          <a:pPr algn="ctr" rtl="0"/>
          <a:r>
            <a:rPr lang="id-ID" sz="3600" kern="10" spc="0">
              <a:ln w="19050">
                <a:noFill/>
                <a:round/>
                <a:headEnd/>
                <a:tailEnd/>
              </a:ln>
              <a:solidFill>
                <a:sysClr val="windowText" lastClr="000000"/>
              </a:solidFill>
              <a:effectLst/>
              <a:latin typeface="Impact"/>
            </a:rPr>
            <a:t>DOKUMEN PELAKSANAAN  ANGGARAN </a:t>
          </a:r>
        </a:p>
        <a:p>
          <a:pPr algn="ctr" rtl="0"/>
          <a:r>
            <a:rPr lang="id-ID" sz="3600" kern="10" spc="0">
              <a:ln w="19050">
                <a:noFill/>
                <a:round/>
                <a:headEnd/>
                <a:tailEnd/>
              </a:ln>
              <a:solidFill>
                <a:sysClr val="windowText" lastClr="000000"/>
              </a:solidFill>
              <a:effectLst/>
              <a:latin typeface="Impact"/>
            </a:rPr>
            <a:t>SATUAN KERJA PERANGKAT DAERAH </a:t>
          </a:r>
        </a:p>
        <a:p>
          <a:pPr algn="ctr" rtl="0"/>
          <a:r>
            <a:rPr lang="id-ID" sz="3600" kern="10" spc="0">
              <a:ln w="19050">
                <a:noFill/>
                <a:round/>
                <a:headEnd/>
                <a:tailEnd/>
              </a:ln>
              <a:solidFill>
                <a:sysClr val="windowText" lastClr="000000"/>
              </a:solidFill>
              <a:effectLst/>
              <a:latin typeface="Impact"/>
            </a:rPr>
            <a:t>(DPA-SKPD)</a:t>
          </a:r>
        </a:p>
      </xdr:txBody>
    </xdr:sp>
    <xdr:clientData/>
  </xdr:twoCellAnchor>
  <xdr:twoCellAnchor>
    <xdr:from>
      <xdr:col>16</xdr:col>
      <xdr:colOff>123825</xdr:colOff>
      <xdr:row>1</xdr:row>
      <xdr:rowOff>161925</xdr:rowOff>
    </xdr:from>
    <xdr:to>
      <xdr:col>19</xdr:col>
      <xdr:colOff>95250</xdr:colOff>
      <xdr:row>7</xdr:row>
      <xdr:rowOff>876300</xdr:rowOff>
    </xdr:to>
    <xdr:pic>
      <xdr:nvPicPr>
        <xdr:cNvPr id="3"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48175" y="257175"/>
          <a:ext cx="183832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19/APBD%20Awal/KUA%20PPAS%202019/KUA%20PPAS%202019%2020180907___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AppData\Roaming\Microsoft\AddIns\terbilang.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PR"/>
      <sheetName val="29.01"/>
      <sheetName val="Progr"/>
      <sheetName val="pokir 31 Agustus 2018"/>
      <sheetName val="Progr (2)"/>
      <sheetName val="Progr (3)"/>
    </sheetNames>
    <sheetDataSet>
      <sheetData sheetId="0">
        <row r="13">
          <cell r="B13" t="str">
            <v>029</v>
          </cell>
          <cell r="C13"/>
          <cell r="D13"/>
          <cell r="E13" t="str">
            <v>Pelayanan Adminstrasi Perkantoran</v>
          </cell>
          <cell r="F13" t="str">
            <v>Persentase pelayanan administrasi perkantoran</v>
          </cell>
          <cell r="G13"/>
          <cell r="H13">
            <v>5522244500</v>
          </cell>
          <cell r="I13">
            <v>5522244500</v>
          </cell>
          <cell r="J13"/>
          <cell r="K13"/>
          <cell r="L13"/>
        </row>
        <row r="14">
          <cell r="B14" t="str">
            <v>029.0001</v>
          </cell>
          <cell r="C14"/>
          <cell r="D14" t="str">
            <v>Penyediaan Alat Tulis Kantor</v>
          </cell>
          <cell r="E14" t="str">
            <v>Penyediaan Alat Tulis Kantor</v>
          </cell>
          <cell r="F14" t="str">
            <v>Terpenuhinya Kebutuhan Alat Tulis Kantor guna Penunjang Kegiatan Administrasi Kantor</v>
          </cell>
          <cell r="G14">
            <v>1</v>
          </cell>
          <cell r="H14">
            <v>200000000</v>
          </cell>
          <cell r="I14">
            <v>200000000</v>
          </cell>
          <cell r="J14">
            <v>180000000</v>
          </cell>
          <cell r="K14"/>
          <cell r="L14">
            <v>180000000</v>
          </cell>
        </row>
        <row r="15">
          <cell r="B15" t="str">
            <v>029.0002</v>
          </cell>
          <cell r="C15"/>
          <cell r="D15" t="str">
            <v>Penyediaan Bahan Bacaan Dan Peraturan Perundang-Undangan</v>
          </cell>
          <cell r="E15" t="str">
            <v>Penyediaan Bahan Bacaan Dan Peraturan Perundang-Undangan</v>
          </cell>
          <cell r="F15" t="str">
            <v>Bertambahnya Wawasan/Informasi terbaru tentang peraturan perundang-undangan maupun informasi umum lainnya</v>
          </cell>
          <cell r="G15">
            <v>1</v>
          </cell>
          <cell r="H15">
            <v>34500000</v>
          </cell>
          <cell r="I15">
            <v>34500000</v>
          </cell>
          <cell r="J15">
            <v>34500000</v>
          </cell>
          <cell r="K15"/>
          <cell r="L15">
            <v>34500000</v>
          </cell>
        </row>
        <row r="16">
          <cell r="B16" t="str">
            <v>029.0003</v>
          </cell>
          <cell r="C16"/>
          <cell r="D16" t="str">
            <v>Penyediaan barang cetakan dan penggandaan</v>
          </cell>
          <cell r="E16" t="str">
            <v>Penyediaan barang cetakan dan penggandaan</v>
          </cell>
          <cell r="F16" t="str">
            <v>Terpenuhinya Kebutuhan Barang Cetakan serta Penggandaan</v>
          </cell>
          <cell r="G16">
            <v>1</v>
          </cell>
          <cell r="H16">
            <v>150000000</v>
          </cell>
          <cell r="I16">
            <v>150000000</v>
          </cell>
          <cell r="J16">
            <v>150000000</v>
          </cell>
          <cell r="K16"/>
          <cell r="L16">
            <v>150000000</v>
          </cell>
        </row>
        <row r="17">
          <cell r="B17" t="str">
            <v>029.0004</v>
          </cell>
          <cell r="C17"/>
          <cell r="D17" t="str">
            <v>Penyediaan Jasa Informasi, Dokumentasi dan Publikasi</v>
          </cell>
          <cell r="E17" t="str">
            <v>Penyediaan Jasa Informasi, Dokumentasi dan Publikasi</v>
          </cell>
          <cell r="F17" t="str">
            <v>Terlaksananya Kegiatan Informasi, Dokumentasi dan Publikasi</v>
          </cell>
          <cell r="G17">
            <v>1</v>
          </cell>
          <cell r="H17">
            <v>100000000</v>
          </cell>
          <cell r="I17">
            <v>100000000</v>
          </cell>
          <cell r="J17">
            <v>100000000</v>
          </cell>
          <cell r="K17"/>
          <cell r="L17">
            <v>100000000</v>
          </cell>
        </row>
        <row r="18">
          <cell r="B18" t="str">
            <v>029.0005</v>
          </cell>
          <cell r="C18"/>
          <cell r="D18" t="str">
            <v>Penyediaan Jasa Kebersihan, Pengamanan dan Sopir Kantor</v>
          </cell>
          <cell r="E18" t="str">
            <v>Penyediaan Jasa Kebersihan, Pengamanan dan Sopir Kantor</v>
          </cell>
          <cell r="F18" t="str">
            <v>Tersedianya jasa kebersihan, pengamanan dan supir kantor</v>
          </cell>
          <cell r="G18">
            <v>1</v>
          </cell>
          <cell r="H18">
            <v>2189368220</v>
          </cell>
          <cell r="I18">
            <v>2189368220</v>
          </cell>
          <cell r="J18">
            <v>2200000000</v>
          </cell>
          <cell r="K18"/>
          <cell r="L18">
            <v>2200000000</v>
          </cell>
        </row>
        <row r="19">
          <cell r="B19" t="str">
            <v>029.0006</v>
          </cell>
          <cell r="C19"/>
          <cell r="D19" t="str">
            <v>Penyediaan Jasa Komunikasi, Sumber Daya Air dan Listrik</v>
          </cell>
          <cell r="E19" t="str">
            <v>Penyediaan Jasa Komunikasi, Sumber Daya Air dan Listrik</v>
          </cell>
          <cell r="F19" t="str">
            <v>Terpenuhinya Kebutuhan Layanan Jasa Komunikasi (Telepon, Internet), Air &amp; Sumber Daya Listrik</v>
          </cell>
          <cell r="G19">
            <v>1</v>
          </cell>
          <cell r="H19">
            <v>2098104000</v>
          </cell>
          <cell r="I19">
            <v>2098104000</v>
          </cell>
          <cell r="J19">
            <v>1500000000</v>
          </cell>
          <cell r="K19"/>
          <cell r="L19">
            <v>1500000000</v>
          </cell>
        </row>
        <row r="20">
          <cell r="B20" t="str">
            <v>029.0007</v>
          </cell>
          <cell r="C20"/>
          <cell r="D20" t="str">
            <v>Penyediaan Jasa Pembinaan Mental dan Fisik Aparatur</v>
          </cell>
          <cell r="E20" t="str">
            <v>Penyediaan Jasa Pembinaan Mental dan Fisik Aparatur</v>
          </cell>
          <cell r="F20" t="str">
            <v>Terlaksananya Kegiatan Pembinaan Fisik dan Mental Aparatur</v>
          </cell>
          <cell r="G20">
            <v>1</v>
          </cell>
          <cell r="H20">
            <v>19206000</v>
          </cell>
          <cell r="I20">
            <v>19206000</v>
          </cell>
          <cell r="J20">
            <v>20000000</v>
          </cell>
          <cell r="K20"/>
          <cell r="L20">
            <v>20000000</v>
          </cell>
        </row>
        <row r="21">
          <cell r="B21" t="str">
            <v>029.0008</v>
          </cell>
          <cell r="C21"/>
          <cell r="D21" t="str">
            <v>Penyediaan Jasa Surat Menyurat</v>
          </cell>
          <cell r="E21" t="str">
            <v>Penyediaan Jasa Surat Menyurat</v>
          </cell>
          <cell r="F21" t="str">
            <v>Tersedia bahan dan perlengkapan untuk mendukung kelancaran administrasi serta surat menyurat pada 1 Dinas selama 1 Tahun</v>
          </cell>
          <cell r="G21">
            <v>1</v>
          </cell>
          <cell r="H21">
            <v>11296000</v>
          </cell>
          <cell r="I21">
            <v>11296000</v>
          </cell>
          <cell r="J21">
            <v>7500000</v>
          </cell>
          <cell r="K21"/>
          <cell r="L21">
            <v>7500000</v>
          </cell>
        </row>
        <row r="22">
          <cell r="B22" t="str">
            <v>029.0009</v>
          </cell>
          <cell r="C22"/>
          <cell r="D22" t="str">
            <v>Penyediaan Komponen Instalasi Listrik/Penerangan Bangunan Kantor</v>
          </cell>
          <cell r="E22" t="str">
            <v>Penyediaan Komponen Instalasi Listrik/Penerangan Bangunan Kantor</v>
          </cell>
          <cell r="F22" t="str">
            <v>Tersedianya Kebutuhan komponen instalasi listrik/penerangan kantor</v>
          </cell>
          <cell r="G22">
            <v>1</v>
          </cell>
          <cell r="H22">
            <v>48848280</v>
          </cell>
          <cell r="I22">
            <v>48848280</v>
          </cell>
          <cell r="J22">
            <v>30000000</v>
          </cell>
          <cell r="K22"/>
          <cell r="L22">
            <v>30000000</v>
          </cell>
        </row>
        <row r="23">
          <cell r="B23" t="str">
            <v>029.0010</v>
          </cell>
          <cell r="C23"/>
          <cell r="D23" t="str">
            <v>Rapat-Rapat Koordinasi dan Konsultasi Dalam dan Luar Daerah</v>
          </cell>
          <cell r="E23" t="str">
            <v>Rapat-Rapat Koordinasi dan Konsultasi Dalam dan Luar Daerah</v>
          </cell>
          <cell r="F23" t="str">
            <v>Terlaksananya kegiatan rapat-rapat koordinasi dan konsultasi ke dalam dan luar daerah</v>
          </cell>
          <cell r="G23">
            <v>1</v>
          </cell>
          <cell r="H23">
            <v>670922000</v>
          </cell>
          <cell r="I23">
            <v>670922000</v>
          </cell>
          <cell r="J23">
            <v>600000000</v>
          </cell>
          <cell r="K23"/>
          <cell r="L23">
            <v>600000000</v>
          </cell>
        </row>
        <row r="24">
          <cell r="B24" t="str">
            <v>030</v>
          </cell>
          <cell r="C24"/>
          <cell r="D24"/>
          <cell r="E24" t="str">
            <v>Peningkatan Sarana dan Prasaranan Aparatur</v>
          </cell>
          <cell r="F24" t="str">
            <v>Persentase berfungsinya sarana dan prasarana aparatur</v>
          </cell>
          <cell r="G24"/>
          <cell r="H24">
            <v>3233712500</v>
          </cell>
          <cell r="I24">
            <v>3033712500</v>
          </cell>
          <cell r="J24"/>
          <cell r="K24"/>
          <cell r="L24"/>
        </row>
        <row r="25">
          <cell r="B25" t="str">
            <v>030.0001</v>
          </cell>
          <cell r="C25"/>
          <cell r="D25" t="str">
            <v>Pemeliharaan Rutin/Berkala Gedung Kantor</v>
          </cell>
          <cell r="E25" t="str">
            <v>Pemeliharaan Rutin/Berkala Gedung Kantor</v>
          </cell>
          <cell r="F25" t="str">
            <v>Terpeliharanya rutin/berkala gedung kantor</v>
          </cell>
          <cell r="G25" t="str">
            <v>5 Gedung</v>
          </cell>
          <cell r="H25">
            <v>475000000</v>
          </cell>
          <cell r="I25">
            <v>475000000</v>
          </cell>
          <cell r="J25">
            <v>1500000000</v>
          </cell>
          <cell r="K25"/>
          <cell r="L25">
            <v>1500000000</v>
          </cell>
        </row>
        <row r="26">
          <cell r="B26" t="str">
            <v>030.0002</v>
          </cell>
          <cell r="C26"/>
          <cell r="D26" t="str">
            <v>Pemeliharaan Rutin/Berkala Kendaraan Dinas/Operasional</v>
          </cell>
          <cell r="E26" t="str">
            <v>Pemeliharaan Rutin/Berkala Kendaraan Dinas/Operasional</v>
          </cell>
          <cell r="F26" t="str">
            <v>Terpeliharanya kendaraan dinas / operasional</v>
          </cell>
          <cell r="G26" t="str">
            <v>( 2 kendaraan roda 2, 36 roda 4, premi asuransi 36 kendaraan dan pajak 36 kendaraan)</v>
          </cell>
          <cell r="H26">
            <v>682500000</v>
          </cell>
          <cell r="I26">
            <v>682500000</v>
          </cell>
          <cell r="J26">
            <v>682500000</v>
          </cell>
          <cell r="K26"/>
          <cell r="L26">
            <v>682500000</v>
          </cell>
        </row>
        <row r="27">
          <cell r="B27" t="str">
            <v>030.0003</v>
          </cell>
          <cell r="C27"/>
          <cell r="D27" t="str">
            <v>Pemeliharaan Rutin/Berkala Peralatan/Perlengkapan Gedung Kantor</v>
          </cell>
          <cell r="E27" t="str">
            <v>Pemeliharaan Rutin/Berkala Peralatan/Perlengkapan Gedung Kantor</v>
          </cell>
          <cell r="F27" t="str">
            <v>Terpeliharanya Peralatan dan Perlengkapan Kantor</v>
          </cell>
          <cell r="G27" t="str">
            <v>1 Fax, 4 unit Genset, 8 unit Pompa Air, 20 Tabung Pemadam, 16 unit PC, 16 unit Notebook, 16 unit Printer</v>
          </cell>
          <cell r="H27">
            <v>167650000</v>
          </cell>
          <cell r="I27">
            <v>167650000</v>
          </cell>
          <cell r="J27">
            <v>150000000</v>
          </cell>
          <cell r="K27"/>
          <cell r="L27">
            <v>150000000</v>
          </cell>
        </row>
        <row r="28">
          <cell r="B28" t="str">
            <v>030.0004</v>
          </cell>
          <cell r="C28"/>
          <cell r="D28" t="str">
            <v>Pengadaan Komputer dan Jaringan Komputerisasi</v>
          </cell>
          <cell r="E28" t="str">
            <v>Pengadaan Komputer dan Jaringan Komputerisasi</v>
          </cell>
          <cell r="F28" t="str">
            <v>Tersedianya komputer dan jaringan komputerisasi</v>
          </cell>
          <cell r="G28" t="str">
            <v>13 PC, 13 Printer, dan 2 Notebook</v>
          </cell>
          <cell r="H28">
            <v>311900000</v>
          </cell>
          <cell r="I28">
            <v>311900000</v>
          </cell>
          <cell r="J28">
            <v>311900000</v>
          </cell>
          <cell r="K28"/>
          <cell r="L28">
            <v>312000000</v>
          </cell>
        </row>
        <row r="29">
          <cell r="B29" t="str">
            <v>030.0005</v>
          </cell>
          <cell r="C29"/>
          <cell r="D29" t="str">
            <v>Pengadaan Peralatan dan Perlengkapan Kantor</v>
          </cell>
          <cell r="E29" t="str">
            <v>Pengadaan Peralatan dan Perlengkapan Kantor</v>
          </cell>
          <cell r="F29" t="str">
            <v>Tersedianya Peralatan dan Perlengkapan Kantor</v>
          </cell>
          <cell r="G29" t="str">
            <v>4 Lemari Arsip, 5 Meja Eselon IV, 20 Kursi Eselon</v>
          </cell>
          <cell r="H29">
            <v>208392500</v>
          </cell>
          <cell r="I29">
            <v>208392500</v>
          </cell>
          <cell r="J29">
            <v>500000000</v>
          </cell>
          <cell r="K29"/>
          <cell r="L29">
            <v>500000000</v>
          </cell>
        </row>
        <row r="30">
          <cell r="B30" t="str">
            <v>030.0006</v>
          </cell>
          <cell r="C30"/>
          <cell r="D30" t="str">
            <v>Rehabilitasi Sedang/Berat Rumah Dinas</v>
          </cell>
          <cell r="E30" t="str">
            <v>Rehabilitasi Sedang/Berat Rumah Dinas</v>
          </cell>
          <cell r="F30" t="str">
            <v>Terlaksananya Rehabilitasi Sedang/Berat Rumah Dinas (Lanjutan)</v>
          </cell>
          <cell r="G30" t="str">
            <v>1 unit / tahap 2</v>
          </cell>
          <cell r="H30">
            <v>500000000</v>
          </cell>
          <cell r="I30">
            <v>500000000</v>
          </cell>
          <cell r="J30">
            <v>900000000</v>
          </cell>
          <cell r="K30"/>
          <cell r="L30">
            <v>900000000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terbilang"/>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9"/>
  <sheetViews>
    <sheetView view="pageBreakPreview" zoomScale="70" zoomScaleNormal="80" zoomScaleSheetLayoutView="70" workbookViewId="0">
      <selection activeCell="K18" sqref="K18"/>
    </sheetView>
  </sheetViews>
  <sheetFormatPr defaultColWidth="8.85546875" defaultRowHeight="12.75" x14ac:dyDescent="0.2"/>
  <cols>
    <col min="1" max="1" width="8.85546875" style="190"/>
    <col min="2" max="2" width="3.5703125" style="356" customWidth="1"/>
    <col min="3" max="3" width="18.85546875" style="357" customWidth="1"/>
    <col min="4" max="4" width="18.140625" style="190" customWidth="1"/>
    <col min="5" max="5" width="2.5703125" style="358" customWidth="1"/>
    <col min="6" max="6" width="36.5703125" style="190" customWidth="1"/>
    <col min="7" max="8" width="13.5703125" style="191" hidden="1" customWidth="1"/>
    <col min="9" max="9" width="14" style="191" hidden="1" customWidth="1"/>
    <col min="10" max="10" width="12.42578125" style="190" hidden="1" customWidth="1"/>
    <col min="11" max="11" width="15.5703125" style="190" customWidth="1"/>
    <col min="12" max="12" width="15.85546875" style="190" hidden="1" customWidth="1"/>
    <col min="13" max="13" width="13.7109375" style="190" hidden="1" customWidth="1"/>
    <col min="14" max="15" width="13.5703125" style="190" customWidth="1"/>
    <col min="16" max="16384" width="8.85546875" style="190"/>
  </cols>
  <sheetData>
    <row r="1" spans="1:57" ht="21.4" customHeight="1" x14ac:dyDescent="0.2">
      <c r="B1" s="545" t="s">
        <v>557</v>
      </c>
      <c r="C1" s="545"/>
      <c r="D1" s="545"/>
      <c r="E1" s="545"/>
      <c r="F1" s="545"/>
      <c r="G1" s="545"/>
      <c r="H1" s="545"/>
      <c r="I1" s="545"/>
      <c r="J1" s="545"/>
      <c r="K1" s="545"/>
      <c r="L1" s="545"/>
      <c r="M1" s="545"/>
      <c r="N1" s="545"/>
      <c r="O1" s="545"/>
    </row>
    <row r="2" spans="1:57" ht="21.4" customHeight="1" x14ac:dyDescent="0.2">
      <c r="B2" s="545" t="s">
        <v>558</v>
      </c>
      <c r="C2" s="545"/>
      <c r="D2" s="545"/>
      <c r="E2" s="545"/>
      <c r="F2" s="545"/>
      <c r="G2" s="545"/>
      <c r="H2" s="545"/>
      <c r="I2" s="545"/>
      <c r="J2" s="545"/>
      <c r="K2" s="545"/>
      <c r="L2" s="545"/>
      <c r="M2" s="545"/>
      <c r="N2" s="545"/>
      <c r="O2" s="545"/>
    </row>
    <row r="3" spans="1:57" ht="17.25" customHeight="1" x14ac:dyDescent="0.2">
      <c r="B3" s="545" t="s">
        <v>559</v>
      </c>
      <c r="C3" s="545"/>
      <c r="D3" s="545"/>
      <c r="E3" s="545"/>
      <c r="F3" s="545"/>
      <c r="G3" s="545"/>
      <c r="H3" s="545"/>
      <c r="I3" s="545"/>
      <c r="J3" s="545"/>
      <c r="K3" s="545"/>
      <c r="L3" s="545"/>
      <c r="M3" s="545"/>
      <c r="N3" s="545"/>
      <c r="O3" s="545"/>
    </row>
    <row r="5" spans="1:57" ht="17.25" customHeight="1" thickBot="1" x14ac:dyDescent="0.25">
      <c r="B5" s="546" t="s">
        <v>560</v>
      </c>
      <c r="C5" s="546"/>
      <c r="D5" s="546"/>
      <c r="E5" s="546"/>
      <c r="F5" s="546"/>
    </row>
    <row r="6" spans="1:57" s="192" customFormat="1" ht="56.25" customHeight="1" thickBot="1" x14ac:dyDescent="0.3">
      <c r="B6" s="543" t="s">
        <v>561</v>
      </c>
      <c r="C6" s="543" t="s">
        <v>562</v>
      </c>
      <c r="D6" s="543" t="s">
        <v>563</v>
      </c>
      <c r="E6" s="547" t="s">
        <v>564</v>
      </c>
      <c r="F6" s="548"/>
      <c r="G6" s="551" t="s">
        <v>565</v>
      </c>
      <c r="H6" s="553" t="s">
        <v>566</v>
      </c>
      <c r="I6" s="553" t="s">
        <v>567</v>
      </c>
      <c r="J6" s="553" t="s">
        <v>568</v>
      </c>
      <c r="K6" s="555" t="s">
        <v>569</v>
      </c>
      <c r="L6" s="557" t="s">
        <v>570</v>
      </c>
      <c r="M6" s="558"/>
      <c r="N6" s="543" t="s">
        <v>571</v>
      </c>
      <c r="O6" s="543" t="s">
        <v>572</v>
      </c>
    </row>
    <row r="7" spans="1:57" s="195" customFormat="1" ht="17.25" thickBot="1" x14ac:dyDescent="0.35">
      <c r="A7" s="193"/>
      <c r="B7" s="544"/>
      <c r="C7" s="544"/>
      <c r="D7" s="544"/>
      <c r="E7" s="549"/>
      <c r="F7" s="550"/>
      <c r="G7" s="552"/>
      <c r="H7" s="554"/>
      <c r="I7" s="554"/>
      <c r="J7" s="554"/>
      <c r="K7" s="556"/>
      <c r="L7" s="194">
        <v>2018</v>
      </c>
      <c r="M7" s="194" t="s">
        <v>573</v>
      </c>
      <c r="N7" s="544"/>
      <c r="O7" s="544"/>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row>
    <row r="8" spans="1:57" s="195" customFormat="1" x14ac:dyDescent="0.2">
      <c r="A8" s="196"/>
      <c r="B8" s="197"/>
      <c r="C8" s="198"/>
      <c r="D8" s="199"/>
      <c r="E8" s="200"/>
      <c r="F8" s="201"/>
      <c r="G8" s="202"/>
      <c r="H8" s="203"/>
      <c r="I8" s="202"/>
      <c r="J8" s="204"/>
      <c r="K8" s="204"/>
      <c r="L8" s="205"/>
      <c r="M8" s="206"/>
      <c r="N8" s="207"/>
      <c r="O8" s="207"/>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row>
    <row r="9" spans="1:57" s="215" customFormat="1" ht="31.5" customHeight="1" x14ac:dyDescent="0.2">
      <c r="A9" s="196"/>
      <c r="B9" s="539">
        <v>1</v>
      </c>
      <c r="C9" s="532" t="s">
        <v>574</v>
      </c>
      <c r="D9" s="532" t="s">
        <v>424</v>
      </c>
      <c r="E9" s="208" t="s">
        <v>12</v>
      </c>
      <c r="F9" s="209" t="s">
        <v>575</v>
      </c>
      <c r="G9" s="210">
        <v>4000000000</v>
      </c>
      <c r="H9" s="211">
        <v>4000000000</v>
      </c>
      <c r="I9" s="210"/>
      <c r="J9" s="211">
        <v>4000000000</v>
      </c>
      <c r="K9" s="210">
        <v>4000000000</v>
      </c>
      <c r="L9" s="212"/>
      <c r="M9" s="212"/>
      <c r="N9" s="534" t="s">
        <v>576</v>
      </c>
      <c r="O9" s="213"/>
      <c r="P9" s="214"/>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row>
    <row r="10" spans="1:57" s="215" customFormat="1" ht="44.25" customHeight="1" x14ac:dyDescent="0.2">
      <c r="A10" s="196"/>
      <c r="B10" s="540"/>
      <c r="C10" s="533"/>
      <c r="D10" s="533"/>
      <c r="E10" s="216"/>
      <c r="F10" s="217" t="s">
        <v>577</v>
      </c>
      <c r="G10" s="218"/>
      <c r="H10" s="218"/>
      <c r="I10" s="219"/>
      <c r="J10" s="219"/>
      <c r="K10" s="218"/>
      <c r="L10" s="220"/>
      <c r="M10" s="220"/>
      <c r="N10" s="535"/>
      <c r="O10" s="21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row>
    <row r="11" spans="1:57" s="215" customFormat="1" ht="9" customHeight="1" x14ac:dyDescent="0.2">
      <c r="A11" s="196"/>
      <c r="B11" s="221"/>
      <c r="C11" s="222"/>
      <c r="D11" s="223"/>
      <c r="E11" s="224"/>
      <c r="F11" s="225"/>
      <c r="G11" s="210"/>
      <c r="H11" s="211"/>
      <c r="I11" s="226"/>
      <c r="J11" s="227"/>
      <c r="K11" s="212"/>
      <c r="L11" s="212"/>
      <c r="M11" s="212"/>
      <c r="N11" s="213"/>
      <c r="O11" s="21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row>
    <row r="12" spans="1:57" s="215" customFormat="1" ht="30.75" customHeight="1" x14ac:dyDescent="0.2">
      <c r="A12" s="196"/>
      <c r="B12" s="539">
        <v>2</v>
      </c>
      <c r="C12" s="532" t="s">
        <v>578</v>
      </c>
      <c r="D12" s="532" t="s">
        <v>579</v>
      </c>
      <c r="E12" s="228" t="s">
        <v>12</v>
      </c>
      <c r="F12" s="229" t="s">
        <v>580</v>
      </c>
      <c r="G12" s="210">
        <v>1000000000</v>
      </c>
      <c r="H12" s="211">
        <v>1000000000</v>
      </c>
      <c r="I12" s="230"/>
      <c r="J12" s="231"/>
      <c r="K12" s="210">
        <v>1000000000</v>
      </c>
      <c r="L12" s="212"/>
      <c r="M12" s="212"/>
      <c r="N12" s="534" t="s">
        <v>576</v>
      </c>
      <c r="O12" s="21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row>
    <row r="13" spans="1:57" s="215" customFormat="1" ht="29.25" customHeight="1" x14ac:dyDescent="0.2">
      <c r="A13" s="196"/>
      <c r="B13" s="540"/>
      <c r="C13" s="533"/>
      <c r="D13" s="533"/>
      <c r="E13" s="232"/>
      <c r="F13" s="217" t="s">
        <v>581</v>
      </c>
      <c r="G13" s="210"/>
      <c r="H13" s="211"/>
      <c r="I13" s="226"/>
      <c r="J13" s="227"/>
      <c r="K13" s="210"/>
      <c r="L13" s="212"/>
      <c r="M13" s="212"/>
      <c r="N13" s="535"/>
      <c r="O13" s="21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row>
    <row r="14" spans="1:57" s="215" customFormat="1" ht="30" customHeight="1" x14ac:dyDescent="0.2">
      <c r="A14" s="196"/>
      <c r="B14" s="539">
        <v>3</v>
      </c>
      <c r="C14" s="532" t="s">
        <v>582</v>
      </c>
      <c r="D14" s="532" t="s">
        <v>424</v>
      </c>
      <c r="E14" s="233" t="s">
        <v>12</v>
      </c>
      <c r="F14" s="234" t="s">
        <v>583</v>
      </c>
      <c r="G14" s="235">
        <v>500000000</v>
      </c>
      <c r="H14" s="236">
        <v>500000000</v>
      </c>
      <c r="I14" s="237"/>
      <c r="J14" s="237"/>
      <c r="K14" s="235">
        <v>500000000</v>
      </c>
      <c r="L14" s="212"/>
      <c r="M14" s="238"/>
      <c r="N14" s="534" t="s">
        <v>576</v>
      </c>
      <c r="O14" s="239"/>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row>
    <row r="15" spans="1:57" s="215" customFormat="1" ht="25.5" x14ac:dyDescent="0.2">
      <c r="A15" s="196"/>
      <c r="B15" s="541"/>
      <c r="C15" s="542"/>
      <c r="D15" s="542"/>
      <c r="E15" s="240"/>
      <c r="F15" s="241" t="s">
        <v>584</v>
      </c>
      <c r="G15" s="242"/>
      <c r="H15" s="243"/>
      <c r="I15" s="242"/>
      <c r="J15" s="237"/>
      <c r="K15" s="244"/>
      <c r="L15" s="212"/>
      <c r="M15" s="238"/>
      <c r="N15" s="535"/>
      <c r="O15" s="245"/>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row>
    <row r="16" spans="1:57" s="215" customFormat="1" x14ac:dyDescent="0.2">
      <c r="A16" s="196"/>
      <c r="B16" s="246"/>
      <c r="C16" s="222"/>
      <c r="D16" s="222"/>
      <c r="E16" s="233"/>
      <c r="F16" s="247"/>
      <c r="G16" s="248"/>
      <c r="H16" s="249"/>
      <c r="I16" s="248"/>
      <c r="J16" s="237"/>
      <c r="K16" s="244"/>
      <c r="L16" s="212"/>
      <c r="M16" s="238"/>
      <c r="N16" s="250"/>
      <c r="O16" s="250"/>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row>
    <row r="17" spans="1:57" s="215" customFormat="1" ht="32.25" customHeight="1" x14ac:dyDescent="0.2">
      <c r="A17" s="196"/>
      <c r="B17" s="539">
        <v>4</v>
      </c>
      <c r="C17" s="532" t="s">
        <v>585</v>
      </c>
      <c r="D17" s="532" t="s">
        <v>424</v>
      </c>
      <c r="E17" s="251" t="s">
        <v>12</v>
      </c>
      <c r="F17" s="252" t="s">
        <v>586</v>
      </c>
      <c r="G17" s="253">
        <v>450000000</v>
      </c>
      <c r="H17" s="254">
        <v>450000000</v>
      </c>
      <c r="I17" s="253"/>
      <c r="J17" s="255"/>
      <c r="K17" s="210">
        <v>450000000</v>
      </c>
      <c r="L17" s="256"/>
      <c r="M17" s="257"/>
      <c r="N17" s="534" t="s">
        <v>576</v>
      </c>
      <c r="O17" s="239"/>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row>
    <row r="18" spans="1:57" s="215" customFormat="1" ht="42" customHeight="1" x14ac:dyDescent="0.2">
      <c r="A18" s="196"/>
      <c r="B18" s="541"/>
      <c r="C18" s="542"/>
      <c r="D18" s="542"/>
      <c r="E18" s="258"/>
      <c r="F18" s="259" t="s">
        <v>587</v>
      </c>
      <c r="G18" s="253"/>
      <c r="H18" s="254"/>
      <c r="I18" s="253"/>
      <c r="J18" s="253"/>
      <c r="K18" s="210"/>
      <c r="L18" s="256"/>
      <c r="M18" s="257"/>
      <c r="N18" s="535"/>
      <c r="O18" s="245"/>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row>
    <row r="19" spans="1:57" s="215" customFormat="1" ht="8.25" customHeight="1" x14ac:dyDescent="0.2">
      <c r="A19" s="196"/>
      <c r="B19" s="260"/>
      <c r="C19" s="261"/>
      <c r="D19" s="261"/>
      <c r="E19" s="262"/>
      <c r="F19" s="263"/>
      <c r="G19" s="264"/>
      <c r="H19" s="265"/>
      <c r="I19" s="264"/>
      <c r="J19" s="264"/>
      <c r="K19" s="212"/>
      <c r="L19" s="256"/>
      <c r="M19" s="257"/>
      <c r="N19" s="266"/>
      <c r="O19" s="266"/>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row>
    <row r="20" spans="1:57" s="215" customFormat="1" ht="33" customHeight="1" x14ac:dyDescent="0.2">
      <c r="A20" s="196"/>
      <c r="B20" s="539">
        <v>6</v>
      </c>
      <c r="C20" s="532" t="s">
        <v>588</v>
      </c>
      <c r="D20" s="532" t="s">
        <v>424</v>
      </c>
      <c r="E20" s="251" t="s">
        <v>12</v>
      </c>
      <c r="F20" s="267" t="s">
        <v>589</v>
      </c>
      <c r="G20" s="253">
        <v>1000000000</v>
      </c>
      <c r="H20" s="254">
        <v>1000000000</v>
      </c>
      <c r="I20" s="253"/>
      <c r="J20" s="253"/>
      <c r="K20" s="253">
        <v>1000000000</v>
      </c>
      <c r="L20" s="253"/>
      <c r="M20" s="268"/>
      <c r="N20" s="534" t="s">
        <v>576</v>
      </c>
      <c r="O20" s="239"/>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row>
    <row r="21" spans="1:57" s="215" customFormat="1" ht="39" customHeight="1" x14ac:dyDescent="0.2">
      <c r="A21" s="196"/>
      <c r="B21" s="540"/>
      <c r="C21" s="533"/>
      <c r="D21" s="533"/>
      <c r="E21" s="269"/>
      <c r="F21" s="270" t="s">
        <v>590</v>
      </c>
      <c r="G21" s="271"/>
      <c r="H21" s="272"/>
      <c r="I21" s="271"/>
      <c r="J21" s="271"/>
      <c r="K21" s="256"/>
      <c r="L21" s="256"/>
      <c r="M21" s="256"/>
      <c r="N21" s="535"/>
      <c r="O21" s="27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row>
    <row r="22" spans="1:57" s="215" customFormat="1" ht="9.75" customHeight="1" x14ac:dyDescent="0.2">
      <c r="A22" s="196"/>
      <c r="B22" s="274"/>
      <c r="C22" s="275"/>
      <c r="D22" s="275"/>
      <c r="E22" s="269"/>
      <c r="F22" s="276"/>
      <c r="G22" s="271"/>
      <c r="H22" s="272"/>
      <c r="I22" s="271"/>
      <c r="J22" s="271"/>
      <c r="K22" s="256"/>
      <c r="L22" s="256"/>
      <c r="M22" s="256"/>
      <c r="N22" s="273"/>
      <c r="O22" s="27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row>
    <row r="23" spans="1:57" s="215" customFormat="1" ht="29.25" customHeight="1" x14ac:dyDescent="0.2">
      <c r="A23" s="196"/>
      <c r="B23" s="539">
        <v>7</v>
      </c>
      <c r="C23" s="532" t="s">
        <v>591</v>
      </c>
      <c r="D23" s="532" t="s">
        <v>424</v>
      </c>
      <c r="E23" s="251" t="s">
        <v>12</v>
      </c>
      <c r="F23" s="267" t="s">
        <v>592</v>
      </c>
      <c r="G23" s="253">
        <v>1000000000</v>
      </c>
      <c r="H23" s="253">
        <v>1000000000</v>
      </c>
      <c r="I23" s="253"/>
      <c r="J23" s="253"/>
      <c r="K23" s="253">
        <v>1000000000</v>
      </c>
      <c r="L23" s="253"/>
      <c r="M23" s="268"/>
      <c r="N23" s="534" t="s">
        <v>576</v>
      </c>
      <c r="O23" s="239"/>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row>
    <row r="24" spans="1:57" s="215" customFormat="1" ht="28.5" customHeight="1" x14ac:dyDescent="0.2">
      <c r="A24" s="196"/>
      <c r="B24" s="541"/>
      <c r="C24" s="542"/>
      <c r="D24" s="533"/>
      <c r="E24" s="233"/>
      <c r="F24" s="277" t="s">
        <v>593</v>
      </c>
      <c r="G24" s="271"/>
      <c r="H24" s="271"/>
      <c r="I24" s="271"/>
      <c r="J24" s="271"/>
      <c r="K24" s="271"/>
      <c r="L24" s="256"/>
      <c r="M24" s="256"/>
      <c r="N24" s="535"/>
      <c r="O24" s="27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row>
    <row r="25" spans="1:57" s="215" customFormat="1" ht="9" customHeight="1" x14ac:dyDescent="0.2">
      <c r="A25" s="196"/>
      <c r="B25" s="246"/>
      <c r="C25" s="222"/>
      <c r="D25" s="222"/>
      <c r="E25" s="240"/>
      <c r="F25" s="278"/>
      <c r="G25" s="279"/>
      <c r="H25" s="280"/>
      <c r="I25" s="279"/>
      <c r="J25" s="279"/>
      <c r="K25" s="279"/>
      <c r="L25" s="281"/>
      <c r="M25" s="281"/>
      <c r="N25" s="282"/>
      <c r="O25" s="282"/>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row>
    <row r="26" spans="1:57" s="215" customFormat="1" ht="28.5" customHeight="1" x14ac:dyDescent="0.2">
      <c r="A26" s="196"/>
      <c r="B26" s="246"/>
      <c r="C26" s="222"/>
      <c r="D26" s="532" t="s">
        <v>424</v>
      </c>
      <c r="E26" s="283" t="s">
        <v>594</v>
      </c>
      <c r="F26" s="284" t="s">
        <v>595</v>
      </c>
      <c r="G26" s="285">
        <v>1000000000</v>
      </c>
      <c r="H26" s="285">
        <v>1000000000</v>
      </c>
      <c r="I26" s="285"/>
      <c r="J26" s="285"/>
      <c r="K26" s="285">
        <v>1000000000</v>
      </c>
      <c r="L26" s="286"/>
      <c r="M26" s="286"/>
      <c r="N26" s="534" t="s">
        <v>576</v>
      </c>
      <c r="O26" s="239"/>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s="215" customFormat="1" ht="28.5" customHeight="1" x14ac:dyDescent="0.2">
      <c r="A27" s="196"/>
      <c r="B27" s="246"/>
      <c r="C27" s="222"/>
      <c r="D27" s="533"/>
      <c r="E27" s="240"/>
      <c r="F27" s="287" t="s">
        <v>593</v>
      </c>
      <c r="G27" s="279"/>
      <c r="H27" s="280"/>
      <c r="I27" s="279"/>
      <c r="J27" s="279"/>
      <c r="K27" s="279"/>
      <c r="L27" s="281"/>
      <c r="M27" s="281"/>
      <c r="N27" s="535"/>
      <c r="O27" s="282"/>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s="215" customFormat="1" ht="9.75" customHeight="1" x14ac:dyDescent="0.2">
      <c r="A28" s="196"/>
      <c r="B28" s="288"/>
      <c r="C28" s="289"/>
      <c r="D28" s="289"/>
      <c r="E28" s="290"/>
      <c r="F28" s="291"/>
      <c r="G28" s="279"/>
      <c r="H28" s="280"/>
      <c r="I28" s="279"/>
      <c r="J28" s="279"/>
      <c r="K28" s="281"/>
      <c r="L28" s="281"/>
      <c r="M28" s="281"/>
      <c r="N28" s="282"/>
      <c r="O28" s="282"/>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row>
    <row r="29" spans="1:57" s="215" customFormat="1" ht="16.5" customHeight="1" x14ac:dyDescent="0.2">
      <c r="A29" s="196"/>
      <c r="B29" s="539">
        <v>8</v>
      </c>
      <c r="C29" s="532" t="s">
        <v>596</v>
      </c>
      <c r="D29" s="532" t="s">
        <v>597</v>
      </c>
      <c r="E29" s="251" t="s">
        <v>12</v>
      </c>
      <c r="F29" s="292" t="s">
        <v>598</v>
      </c>
      <c r="G29" s="253">
        <v>200000000</v>
      </c>
      <c r="H29" s="253"/>
      <c r="I29" s="253">
        <v>200000000</v>
      </c>
      <c r="J29" s="253"/>
      <c r="K29" s="253">
        <v>200000000</v>
      </c>
      <c r="L29" s="253"/>
      <c r="M29" s="268"/>
      <c r="N29" s="534" t="s">
        <v>576</v>
      </c>
      <c r="O29" s="2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row>
    <row r="30" spans="1:57" s="215" customFormat="1" ht="28.5" customHeight="1" x14ac:dyDescent="0.2">
      <c r="A30" s="196"/>
      <c r="B30" s="540"/>
      <c r="C30" s="533"/>
      <c r="D30" s="533"/>
      <c r="E30" s="269"/>
      <c r="F30" s="287" t="s">
        <v>599</v>
      </c>
      <c r="G30" s="271"/>
      <c r="H30" s="272"/>
      <c r="I30" s="271"/>
      <c r="J30" s="271"/>
      <c r="K30" s="256"/>
      <c r="L30" s="256"/>
      <c r="M30" s="256"/>
      <c r="N30" s="535"/>
      <c r="O30" s="27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row r="31" spans="1:57" s="215" customFormat="1" ht="9.75" customHeight="1" x14ac:dyDescent="0.2">
      <c r="A31" s="196"/>
      <c r="B31" s="288"/>
      <c r="C31" s="289"/>
      <c r="D31" s="289"/>
      <c r="E31" s="290"/>
      <c r="F31" s="291"/>
      <c r="G31" s="279"/>
      <c r="H31" s="280"/>
      <c r="I31" s="279"/>
      <c r="J31" s="279"/>
      <c r="K31" s="281"/>
      <c r="L31" s="281"/>
      <c r="M31" s="281"/>
      <c r="N31" s="282"/>
      <c r="O31" s="282"/>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row>
    <row r="32" spans="1:57" s="215" customFormat="1" ht="40.5" customHeight="1" x14ac:dyDescent="0.2">
      <c r="A32" s="196"/>
      <c r="B32" s="539">
        <v>9</v>
      </c>
      <c r="C32" s="532" t="s">
        <v>600</v>
      </c>
      <c r="D32" s="532" t="s">
        <v>424</v>
      </c>
      <c r="E32" s="294" t="s">
        <v>12</v>
      </c>
      <c r="F32" s="292" t="s">
        <v>601</v>
      </c>
      <c r="G32" s="253">
        <v>215000000</v>
      </c>
      <c r="H32" s="254">
        <v>215000000</v>
      </c>
      <c r="I32" s="253"/>
      <c r="J32" s="253"/>
      <c r="K32" s="253">
        <v>215000000</v>
      </c>
      <c r="L32" s="253"/>
      <c r="M32" s="268"/>
      <c r="N32" s="534" t="s">
        <v>576</v>
      </c>
      <c r="O32" s="2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row>
    <row r="33" spans="1:57" s="215" customFormat="1" ht="41.25" customHeight="1" x14ac:dyDescent="0.2">
      <c r="A33" s="196"/>
      <c r="B33" s="541"/>
      <c r="C33" s="542"/>
      <c r="D33" s="533"/>
      <c r="E33" s="233"/>
      <c r="F33" s="295" t="s">
        <v>602</v>
      </c>
      <c r="G33" s="271"/>
      <c r="H33" s="272"/>
      <c r="I33" s="271"/>
      <c r="J33" s="271"/>
      <c r="K33" s="256"/>
      <c r="L33" s="256"/>
      <c r="M33" s="256"/>
      <c r="N33" s="535"/>
      <c r="O33" s="27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row>
    <row r="34" spans="1:57" s="304" customFormat="1" ht="28.5" customHeight="1" x14ac:dyDescent="0.2">
      <c r="A34" s="296"/>
      <c r="B34" s="297"/>
      <c r="C34" s="542"/>
      <c r="D34" s="532" t="s">
        <v>579</v>
      </c>
      <c r="E34" s="283" t="s">
        <v>594</v>
      </c>
      <c r="F34" s="298" t="s">
        <v>603</v>
      </c>
      <c r="G34" s="299">
        <v>800000000</v>
      </c>
      <c r="H34" s="300"/>
      <c r="I34" s="299">
        <v>800000000</v>
      </c>
      <c r="J34" s="299"/>
      <c r="K34" s="301">
        <v>800000000</v>
      </c>
      <c r="L34" s="286"/>
      <c r="M34" s="286"/>
      <c r="N34" s="534" t="s">
        <v>576</v>
      </c>
      <c r="O34" s="302"/>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row>
    <row r="35" spans="1:57" s="313" customFormat="1" ht="32.25" customHeight="1" x14ac:dyDescent="0.2">
      <c r="A35" s="305"/>
      <c r="B35" s="306"/>
      <c r="C35" s="542"/>
      <c r="D35" s="533"/>
      <c r="E35" s="307"/>
      <c r="F35" s="295" t="s">
        <v>604</v>
      </c>
      <c r="G35" s="308"/>
      <c r="H35" s="309"/>
      <c r="I35" s="308"/>
      <c r="J35" s="308"/>
      <c r="K35" s="310"/>
      <c r="L35" s="310"/>
      <c r="M35" s="310"/>
      <c r="N35" s="535"/>
      <c r="O35" s="311"/>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row>
    <row r="36" spans="1:57" s="215" customFormat="1" ht="33" customHeight="1" x14ac:dyDescent="0.2">
      <c r="A36" s="196"/>
      <c r="B36" s="539">
        <v>10</v>
      </c>
      <c r="C36" s="532" t="s">
        <v>605</v>
      </c>
      <c r="D36" s="532" t="s">
        <v>424</v>
      </c>
      <c r="E36" s="251" t="s">
        <v>12</v>
      </c>
      <c r="F36" s="292" t="s">
        <v>606</v>
      </c>
      <c r="G36" s="253">
        <v>1000000000</v>
      </c>
      <c r="H36" s="253">
        <v>1000000000</v>
      </c>
      <c r="I36" s="253"/>
      <c r="J36" s="253"/>
      <c r="K36" s="253">
        <v>1000000000</v>
      </c>
      <c r="L36" s="253"/>
      <c r="M36" s="268"/>
      <c r="N36" s="534" t="s">
        <v>576</v>
      </c>
      <c r="O36" s="2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row>
    <row r="37" spans="1:57" s="215" customFormat="1" ht="43.5" customHeight="1" x14ac:dyDescent="0.2">
      <c r="A37" s="196"/>
      <c r="B37" s="540"/>
      <c r="C37" s="533"/>
      <c r="D37" s="533"/>
      <c r="E37" s="269"/>
      <c r="F37" s="295" t="s">
        <v>607</v>
      </c>
      <c r="G37" s="271"/>
      <c r="H37" s="272"/>
      <c r="I37" s="271"/>
      <c r="J37" s="271"/>
      <c r="K37" s="256"/>
      <c r="L37" s="256"/>
      <c r="M37" s="256"/>
      <c r="N37" s="535"/>
      <c r="O37" s="27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row>
    <row r="38" spans="1:57" s="215" customFormat="1" ht="7.5" customHeight="1" x14ac:dyDescent="0.2">
      <c r="A38" s="196"/>
      <c r="B38" s="246"/>
      <c r="C38" s="222"/>
      <c r="D38" s="222"/>
      <c r="E38" s="290"/>
      <c r="F38" s="314"/>
      <c r="G38" s="279"/>
      <c r="H38" s="279"/>
      <c r="I38" s="279"/>
      <c r="J38" s="279"/>
      <c r="K38" s="279"/>
      <c r="L38" s="281"/>
      <c r="M38" s="281"/>
      <c r="N38" s="282"/>
      <c r="O38" s="282"/>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row>
    <row r="39" spans="1:57" s="215" customFormat="1" ht="28.5" customHeight="1" x14ac:dyDescent="0.2">
      <c r="A39" s="196"/>
      <c r="B39" s="315">
        <v>11</v>
      </c>
      <c r="C39" s="316" t="s">
        <v>608</v>
      </c>
      <c r="D39" s="532" t="s">
        <v>424</v>
      </c>
      <c r="E39" s="251" t="s">
        <v>12</v>
      </c>
      <c r="F39" s="292" t="s">
        <v>609</v>
      </c>
      <c r="G39" s="253">
        <v>2000000000</v>
      </c>
      <c r="H39" s="253">
        <v>2000000000</v>
      </c>
      <c r="I39" s="253"/>
      <c r="J39" s="253"/>
      <c r="K39" s="253">
        <v>2000000000</v>
      </c>
      <c r="L39" s="253"/>
      <c r="M39" s="268"/>
      <c r="N39" s="534" t="s">
        <v>576</v>
      </c>
      <c r="O39" s="2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row>
    <row r="40" spans="1:57" s="215" customFormat="1" ht="42" customHeight="1" x14ac:dyDescent="0.2">
      <c r="A40" s="196"/>
      <c r="B40" s="246"/>
      <c r="C40" s="222"/>
      <c r="D40" s="533"/>
      <c r="E40" s="216"/>
      <c r="F40" s="295" t="s">
        <v>610</v>
      </c>
      <c r="G40" s="255"/>
      <c r="H40" s="254"/>
      <c r="I40" s="253"/>
      <c r="J40" s="253"/>
      <c r="K40" s="253"/>
      <c r="L40" s="253"/>
      <c r="M40" s="268"/>
      <c r="N40" s="535"/>
      <c r="O40" s="2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row>
    <row r="41" spans="1:57" s="215" customFormat="1" ht="9" customHeight="1" x14ac:dyDescent="0.2">
      <c r="A41" s="196"/>
      <c r="B41" s="260"/>
      <c r="C41" s="261"/>
      <c r="D41" s="317"/>
      <c r="E41" s="269"/>
      <c r="F41" s="318"/>
      <c r="G41" s="271"/>
      <c r="H41" s="272"/>
      <c r="I41" s="271"/>
      <c r="J41" s="271"/>
      <c r="K41" s="256"/>
      <c r="L41" s="256"/>
      <c r="M41" s="256"/>
      <c r="N41" s="273"/>
      <c r="O41" s="27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row>
    <row r="42" spans="1:57" s="215" customFormat="1" ht="36" customHeight="1" x14ac:dyDescent="0.2">
      <c r="A42" s="196"/>
      <c r="B42" s="315">
        <v>12</v>
      </c>
      <c r="C42" s="316" t="s">
        <v>611</v>
      </c>
      <c r="D42" s="532" t="s">
        <v>579</v>
      </c>
      <c r="E42" s="251" t="s">
        <v>12</v>
      </c>
      <c r="F42" s="292" t="s">
        <v>612</v>
      </c>
      <c r="G42" s="253">
        <v>500000000</v>
      </c>
      <c r="H42" s="253">
        <v>500000000</v>
      </c>
      <c r="I42" s="253"/>
      <c r="J42" s="253"/>
      <c r="K42" s="253">
        <v>500000000</v>
      </c>
      <c r="L42" s="253"/>
      <c r="M42" s="268"/>
      <c r="N42" s="534" t="s">
        <v>576</v>
      </c>
      <c r="O42" s="2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row>
    <row r="43" spans="1:57" s="215" customFormat="1" ht="39.75" customHeight="1" x14ac:dyDescent="0.2">
      <c r="A43" s="196"/>
      <c r="B43" s="246"/>
      <c r="C43" s="222"/>
      <c r="D43" s="533"/>
      <c r="E43" s="216"/>
      <c r="F43" s="295" t="s">
        <v>613</v>
      </c>
      <c r="G43" s="253"/>
      <c r="H43" s="254"/>
      <c r="I43" s="253"/>
      <c r="J43" s="253"/>
      <c r="K43" s="253"/>
      <c r="L43" s="253"/>
      <c r="M43" s="268"/>
      <c r="N43" s="535"/>
      <c r="O43" s="2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row>
    <row r="44" spans="1:57" s="215" customFormat="1" ht="7.5" customHeight="1" x14ac:dyDescent="0.2">
      <c r="A44" s="196"/>
      <c r="B44" s="260"/>
      <c r="C44" s="261"/>
      <c r="D44" s="317"/>
      <c r="E44" s="269"/>
      <c r="F44" s="318"/>
      <c r="G44" s="271"/>
      <c r="H44" s="272"/>
      <c r="I44" s="271"/>
      <c r="J44" s="271"/>
      <c r="K44" s="256"/>
      <c r="L44" s="256"/>
      <c r="M44" s="256"/>
      <c r="N44" s="273"/>
      <c r="O44" s="27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row>
    <row r="45" spans="1:57" s="215" customFormat="1" ht="44.25" customHeight="1" x14ac:dyDescent="0.2">
      <c r="A45" s="196"/>
      <c r="B45" s="246">
        <v>13</v>
      </c>
      <c r="C45" s="222" t="s">
        <v>614</v>
      </c>
      <c r="D45" s="532" t="s">
        <v>424</v>
      </c>
      <c r="E45" s="290" t="s">
        <v>12</v>
      </c>
      <c r="F45" s="298" t="s">
        <v>615</v>
      </c>
      <c r="G45" s="299">
        <v>1450000000</v>
      </c>
      <c r="H45" s="299">
        <v>1800000000</v>
      </c>
      <c r="I45" s="299">
        <v>-350000000</v>
      </c>
      <c r="J45" s="299"/>
      <c r="K45" s="299">
        <v>1450000000</v>
      </c>
      <c r="L45" s="286"/>
      <c r="M45" s="286"/>
      <c r="N45" s="534" t="s">
        <v>576</v>
      </c>
      <c r="O45" s="302"/>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row>
    <row r="46" spans="1:57" s="215" customFormat="1" ht="32.25" customHeight="1" x14ac:dyDescent="0.2">
      <c r="A46" s="196"/>
      <c r="B46" s="246"/>
      <c r="C46" s="222"/>
      <c r="D46" s="533"/>
      <c r="E46" s="290"/>
      <c r="F46" s="319" t="s">
        <v>616</v>
      </c>
      <c r="G46" s="308"/>
      <c r="H46" s="308"/>
      <c r="I46" s="308"/>
      <c r="J46" s="308"/>
      <c r="K46" s="308"/>
      <c r="L46" s="310"/>
      <c r="M46" s="310"/>
      <c r="N46" s="535"/>
      <c r="O46" s="311"/>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row>
    <row r="47" spans="1:57" s="215" customFormat="1" ht="34.5" customHeight="1" x14ac:dyDescent="0.2">
      <c r="A47" s="196"/>
      <c r="B47" s="246"/>
      <c r="C47" s="222"/>
      <c r="D47" s="532" t="s">
        <v>424</v>
      </c>
      <c r="E47" s="290" t="s">
        <v>594</v>
      </c>
      <c r="F47" s="320" t="s">
        <v>617</v>
      </c>
      <c r="G47" s="299">
        <v>1150000000</v>
      </c>
      <c r="H47" s="299">
        <v>850000000</v>
      </c>
      <c r="I47" s="299">
        <v>300000000</v>
      </c>
      <c r="J47" s="299"/>
      <c r="K47" s="299">
        <v>1150000000</v>
      </c>
      <c r="L47" s="286"/>
      <c r="M47" s="286"/>
      <c r="N47" s="534" t="s">
        <v>576</v>
      </c>
      <c r="O47" s="321"/>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row>
    <row r="48" spans="1:57" s="215" customFormat="1" ht="37.5" customHeight="1" x14ac:dyDescent="0.2">
      <c r="A48" s="196"/>
      <c r="B48" s="246"/>
      <c r="C48" s="222"/>
      <c r="D48" s="533"/>
      <c r="E48" s="269"/>
      <c r="F48" s="322" t="s">
        <v>602</v>
      </c>
      <c r="G48" s="323"/>
      <c r="H48" s="323"/>
      <c r="I48" s="323"/>
      <c r="J48" s="323"/>
      <c r="K48" s="323"/>
      <c r="L48" s="324"/>
      <c r="M48" s="324"/>
      <c r="N48" s="535"/>
      <c r="O48" s="325"/>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row>
    <row r="49" spans="1:57" s="215" customFormat="1" ht="54" customHeight="1" x14ac:dyDescent="0.2">
      <c r="A49" s="196"/>
      <c r="B49" s="326"/>
      <c r="C49" s="327"/>
      <c r="D49" s="532" t="s">
        <v>579</v>
      </c>
      <c r="E49" s="290" t="s">
        <v>618</v>
      </c>
      <c r="F49" s="298" t="s">
        <v>619</v>
      </c>
      <c r="G49" s="299">
        <v>200000000</v>
      </c>
      <c r="H49" s="299">
        <v>200000000</v>
      </c>
      <c r="I49" s="299"/>
      <c r="J49" s="299"/>
      <c r="K49" s="299">
        <v>200000000</v>
      </c>
      <c r="L49" s="286"/>
      <c r="M49" s="286"/>
      <c r="N49" s="534" t="s">
        <v>576</v>
      </c>
      <c r="O49" s="2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row>
    <row r="50" spans="1:57" s="215" customFormat="1" ht="45.75" customHeight="1" x14ac:dyDescent="0.2">
      <c r="A50" s="196"/>
      <c r="B50" s="197"/>
      <c r="C50" s="328"/>
      <c r="D50" s="533"/>
      <c r="E50" s="290"/>
      <c r="F50" s="287" t="s">
        <v>604</v>
      </c>
      <c r="G50" s="308"/>
      <c r="H50" s="309"/>
      <c r="I50" s="308"/>
      <c r="J50" s="308"/>
      <c r="K50" s="308"/>
      <c r="L50" s="310"/>
      <c r="M50" s="310"/>
      <c r="N50" s="535"/>
      <c r="O50" s="311"/>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row>
    <row r="51" spans="1:57" s="215" customFormat="1" ht="8.25" customHeight="1" x14ac:dyDescent="0.2">
      <c r="A51" s="196"/>
      <c r="B51" s="288"/>
      <c r="C51" s="289"/>
      <c r="D51" s="289"/>
      <c r="E51" s="290"/>
      <c r="F51" s="291"/>
      <c r="G51" s="279"/>
      <c r="H51" s="280"/>
      <c r="I51" s="279"/>
      <c r="J51" s="279"/>
      <c r="K51" s="281"/>
      <c r="L51" s="281"/>
      <c r="M51" s="281"/>
      <c r="N51" s="282"/>
      <c r="O51" s="282"/>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row>
    <row r="52" spans="1:57" s="215" customFormat="1" ht="45.75" customHeight="1" x14ac:dyDescent="0.2">
      <c r="A52" s="196"/>
      <c r="B52" s="315">
        <v>14</v>
      </c>
      <c r="C52" s="316" t="s">
        <v>620</v>
      </c>
      <c r="D52" s="532" t="s">
        <v>424</v>
      </c>
      <c r="E52" s="251" t="s">
        <v>12</v>
      </c>
      <c r="F52" s="292" t="s">
        <v>621</v>
      </c>
      <c r="G52" s="253">
        <v>3200000000</v>
      </c>
      <c r="H52" s="253">
        <v>3200000000</v>
      </c>
      <c r="I52" s="253"/>
      <c r="J52" s="253"/>
      <c r="K52" s="253">
        <v>3200000000</v>
      </c>
      <c r="L52" s="253"/>
      <c r="M52" s="268"/>
      <c r="N52" s="534" t="s">
        <v>576</v>
      </c>
      <c r="O52" s="2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row>
    <row r="53" spans="1:57" s="215" customFormat="1" ht="33.75" customHeight="1" x14ac:dyDescent="0.2">
      <c r="A53" s="196"/>
      <c r="B53" s="329"/>
      <c r="C53" s="330"/>
      <c r="D53" s="533"/>
      <c r="E53" s="269"/>
      <c r="F53" s="331" t="s">
        <v>610</v>
      </c>
      <c r="G53" s="271"/>
      <c r="H53" s="272"/>
      <c r="I53" s="271"/>
      <c r="J53" s="271"/>
      <c r="K53" s="256"/>
      <c r="L53" s="256"/>
      <c r="M53" s="256"/>
      <c r="N53" s="535"/>
      <c r="O53" s="27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row>
    <row r="54" spans="1:57" s="215" customFormat="1" ht="39.75" hidden="1" customHeight="1" x14ac:dyDescent="0.2">
      <c r="A54" s="196"/>
      <c r="B54" s="315"/>
      <c r="C54" s="316"/>
      <c r="D54" s="289"/>
      <c r="E54" s="332"/>
      <c r="F54" s="333"/>
      <c r="G54" s="334"/>
      <c r="H54" s="334"/>
      <c r="I54" s="335"/>
      <c r="J54" s="335"/>
      <c r="K54" s="335"/>
      <c r="L54" s="335"/>
      <c r="M54" s="335"/>
      <c r="N54" s="336"/>
      <c r="O54" s="336"/>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row>
    <row r="55" spans="1:57" s="215" customFormat="1" ht="39.75" hidden="1" customHeight="1" x14ac:dyDescent="0.2">
      <c r="A55" s="196"/>
      <c r="B55" s="315"/>
      <c r="C55" s="316"/>
      <c r="D55" s="289"/>
      <c r="E55" s="332"/>
      <c r="F55" s="333"/>
      <c r="G55" s="334"/>
      <c r="H55" s="334"/>
      <c r="I55" s="335"/>
      <c r="J55" s="335"/>
      <c r="K55" s="335"/>
      <c r="L55" s="335"/>
      <c r="M55" s="335"/>
      <c r="N55" s="336"/>
      <c r="O55" s="336"/>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row>
    <row r="56" spans="1:57" s="215" customFormat="1" ht="39.75" hidden="1" customHeight="1" x14ac:dyDescent="0.2">
      <c r="A56" s="196"/>
      <c r="B56" s="315"/>
      <c r="C56" s="316"/>
      <c r="D56" s="289"/>
      <c r="E56" s="332"/>
      <c r="F56" s="333"/>
      <c r="G56" s="334"/>
      <c r="H56" s="334"/>
      <c r="I56" s="335"/>
      <c r="J56" s="335"/>
      <c r="K56" s="335"/>
      <c r="L56" s="335"/>
      <c r="M56" s="335"/>
      <c r="N56" s="336"/>
      <c r="O56" s="336"/>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row>
    <row r="57" spans="1:57" s="215" customFormat="1" ht="39.75" hidden="1" customHeight="1" x14ac:dyDescent="0.2">
      <c r="A57" s="196"/>
      <c r="B57" s="315"/>
      <c r="C57" s="316"/>
      <c r="D57" s="289"/>
      <c r="E57" s="332"/>
      <c r="F57" s="333"/>
      <c r="G57" s="334"/>
      <c r="H57" s="334"/>
      <c r="I57" s="335"/>
      <c r="J57" s="335"/>
      <c r="K57" s="335"/>
      <c r="L57" s="335"/>
      <c r="M57" s="335"/>
      <c r="N57" s="336"/>
      <c r="O57" s="336"/>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row>
    <row r="58" spans="1:57" s="215" customFormat="1" ht="39.75" hidden="1" customHeight="1" x14ac:dyDescent="0.2">
      <c r="A58" s="196"/>
      <c r="B58" s="315"/>
      <c r="C58" s="316"/>
      <c r="D58" s="289"/>
      <c r="E58" s="332"/>
      <c r="F58" s="333"/>
      <c r="G58" s="334"/>
      <c r="H58" s="334"/>
      <c r="I58" s="335"/>
      <c r="J58" s="335"/>
      <c r="K58" s="335"/>
      <c r="L58" s="335"/>
      <c r="M58" s="335"/>
      <c r="N58" s="336"/>
      <c r="O58" s="336"/>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row>
    <row r="59" spans="1:57" s="215" customFormat="1" ht="39.75" hidden="1" customHeight="1" x14ac:dyDescent="0.2">
      <c r="A59" s="196"/>
      <c r="B59" s="315"/>
      <c r="C59" s="316"/>
      <c r="D59" s="289"/>
      <c r="E59" s="332"/>
      <c r="F59" s="333"/>
      <c r="G59" s="334"/>
      <c r="H59" s="334"/>
      <c r="I59" s="335"/>
      <c r="J59" s="335"/>
      <c r="K59" s="335"/>
      <c r="L59" s="335"/>
      <c r="M59" s="335"/>
      <c r="N59" s="336"/>
      <c r="O59" s="336"/>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row>
    <row r="60" spans="1:57" s="215" customFormat="1" ht="39.75" hidden="1" customHeight="1" x14ac:dyDescent="0.2">
      <c r="A60" s="196"/>
      <c r="B60" s="315"/>
      <c r="C60" s="316"/>
      <c r="D60" s="289"/>
      <c r="E60" s="332"/>
      <c r="F60" s="333"/>
      <c r="G60" s="334"/>
      <c r="H60" s="334"/>
      <c r="I60" s="335"/>
      <c r="J60" s="335"/>
      <c r="K60" s="335"/>
      <c r="L60" s="335"/>
      <c r="M60" s="335"/>
      <c r="N60" s="336"/>
      <c r="O60" s="336"/>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row>
    <row r="61" spans="1:57" s="215" customFormat="1" ht="39.75" hidden="1" customHeight="1" x14ac:dyDescent="0.2">
      <c r="A61" s="196"/>
      <c r="B61" s="315"/>
      <c r="C61" s="316"/>
      <c r="D61" s="289"/>
      <c r="E61" s="332"/>
      <c r="F61" s="333"/>
      <c r="G61" s="334"/>
      <c r="H61" s="334"/>
      <c r="I61" s="335"/>
      <c r="J61" s="335"/>
      <c r="K61" s="335"/>
      <c r="L61" s="335"/>
      <c r="M61" s="335"/>
      <c r="N61" s="336"/>
      <c r="O61" s="336"/>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row>
    <row r="62" spans="1:57" s="215" customFormat="1" ht="39.75" hidden="1" customHeight="1" x14ac:dyDescent="0.2">
      <c r="A62" s="196"/>
      <c r="B62" s="315"/>
      <c r="C62" s="316"/>
      <c r="D62" s="289"/>
      <c r="E62" s="332"/>
      <c r="F62" s="333"/>
      <c r="G62" s="334"/>
      <c r="H62" s="334"/>
      <c r="I62" s="335"/>
      <c r="J62" s="335"/>
      <c r="K62" s="335"/>
      <c r="L62" s="335"/>
      <c r="M62" s="335"/>
      <c r="N62" s="336"/>
      <c r="O62" s="336"/>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row>
    <row r="63" spans="1:57" s="215" customFormat="1" ht="39.75" hidden="1" customHeight="1" x14ac:dyDescent="0.2">
      <c r="A63" s="196"/>
      <c r="B63" s="315"/>
      <c r="C63" s="316"/>
      <c r="D63" s="289"/>
      <c r="E63" s="332"/>
      <c r="F63" s="333"/>
      <c r="G63" s="334"/>
      <c r="H63" s="334"/>
      <c r="I63" s="335"/>
      <c r="J63" s="335"/>
      <c r="K63" s="335"/>
      <c r="L63" s="335"/>
      <c r="M63" s="335"/>
      <c r="N63" s="336"/>
      <c r="O63" s="336"/>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row>
    <row r="64" spans="1:57" s="215" customFormat="1" ht="39.75" hidden="1" customHeight="1" x14ac:dyDescent="0.2">
      <c r="A64" s="196"/>
      <c r="B64" s="315"/>
      <c r="C64" s="316"/>
      <c r="D64" s="289"/>
      <c r="E64" s="332"/>
      <c r="F64" s="333"/>
      <c r="G64" s="334"/>
      <c r="H64" s="334"/>
      <c r="I64" s="335"/>
      <c r="J64" s="335"/>
      <c r="K64" s="335"/>
      <c r="L64" s="335"/>
      <c r="M64" s="335"/>
      <c r="N64" s="336"/>
      <c r="O64" s="336"/>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row>
    <row r="65" spans="1:57" s="215" customFormat="1" ht="39.75" hidden="1" customHeight="1" x14ac:dyDescent="0.2">
      <c r="A65" s="196"/>
      <c r="B65" s="315"/>
      <c r="C65" s="316"/>
      <c r="D65" s="289"/>
      <c r="E65" s="332"/>
      <c r="F65" s="333"/>
      <c r="G65" s="334"/>
      <c r="H65" s="334"/>
      <c r="I65" s="335"/>
      <c r="J65" s="335"/>
      <c r="K65" s="335"/>
      <c r="L65" s="335"/>
      <c r="M65" s="335"/>
      <c r="N65" s="336"/>
      <c r="O65" s="336"/>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row>
    <row r="66" spans="1:57" s="215" customFormat="1" ht="39.75" hidden="1" customHeight="1" x14ac:dyDescent="0.2">
      <c r="A66" s="196"/>
      <c r="B66" s="315"/>
      <c r="C66" s="316"/>
      <c r="D66" s="289"/>
      <c r="E66" s="332"/>
      <c r="F66" s="333"/>
      <c r="G66" s="334"/>
      <c r="H66" s="334"/>
      <c r="I66" s="335"/>
      <c r="J66" s="335"/>
      <c r="K66" s="335"/>
      <c r="L66" s="335"/>
      <c r="M66" s="335"/>
      <c r="N66" s="336"/>
      <c r="O66" s="336"/>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row>
    <row r="67" spans="1:57" s="215" customFormat="1" ht="39.75" hidden="1" customHeight="1" x14ac:dyDescent="0.2">
      <c r="A67" s="196"/>
      <c r="B67" s="315"/>
      <c r="C67" s="316"/>
      <c r="D67" s="289"/>
      <c r="E67" s="332"/>
      <c r="F67" s="333"/>
      <c r="G67" s="334"/>
      <c r="H67" s="334"/>
      <c r="I67" s="335"/>
      <c r="J67" s="335"/>
      <c r="K67" s="335"/>
      <c r="L67" s="335"/>
      <c r="M67" s="335"/>
      <c r="N67" s="336"/>
      <c r="O67" s="336"/>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row>
    <row r="68" spans="1:57" s="215" customFormat="1" ht="39.75" hidden="1" customHeight="1" x14ac:dyDescent="0.2">
      <c r="A68" s="196"/>
      <c r="B68" s="315"/>
      <c r="C68" s="316"/>
      <c r="D68" s="289"/>
      <c r="E68" s="332"/>
      <c r="F68" s="333"/>
      <c r="G68" s="334"/>
      <c r="H68" s="334"/>
      <c r="I68" s="335"/>
      <c r="J68" s="335"/>
      <c r="K68" s="335"/>
      <c r="L68" s="335"/>
      <c r="M68" s="335"/>
      <c r="N68" s="336"/>
      <c r="O68" s="336"/>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row>
    <row r="69" spans="1:57" s="215" customFormat="1" ht="39.75" hidden="1" customHeight="1" x14ac:dyDescent="0.2">
      <c r="A69" s="196"/>
      <c r="B69" s="315"/>
      <c r="C69" s="316"/>
      <c r="D69" s="289"/>
      <c r="E69" s="332"/>
      <c r="F69" s="333"/>
      <c r="G69" s="334"/>
      <c r="H69" s="334"/>
      <c r="I69" s="335"/>
      <c r="J69" s="335"/>
      <c r="K69" s="335"/>
      <c r="L69" s="335"/>
      <c r="M69" s="335"/>
      <c r="N69" s="336"/>
      <c r="O69" s="336"/>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row>
    <row r="70" spans="1:57" s="215" customFormat="1" ht="39.75" hidden="1" customHeight="1" x14ac:dyDescent="0.2">
      <c r="A70" s="196"/>
      <c r="B70" s="315"/>
      <c r="C70" s="316"/>
      <c r="D70" s="289"/>
      <c r="E70" s="332"/>
      <c r="F70" s="333"/>
      <c r="G70" s="334"/>
      <c r="H70" s="334"/>
      <c r="I70" s="335"/>
      <c r="J70" s="335"/>
      <c r="K70" s="335"/>
      <c r="L70" s="335"/>
      <c r="M70" s="335"/>
      <c r="N70" s="336"/>
      <c r="O70" s="336"/>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row>
    <row r="71" spans="1:57" s="215" customFormat="1" ht="39.75" hidden="1" customHeight="1" x14ac:dyDescent="0.2">
      <c r="A71" s="196"/>
      <c r="B71" s="315"/>
      <c r="C71" s="316"/>
      <c r="D71" s="289"/>
      <c r="E71" s="332"/>
      <c r="F71" s="333"/>
      <c r="G71" s="334"/>
      <c r="H71" s="334"/>
      <c r="I71" s="335"/>
      <c r="J71" s="335"/>
      <c r="K71" s="335"/>
      <c r="L71" s="335"/>
      <c r="M71" s="335"/>
      <c r="N71" s="336"/>
      <c r="O71" s="336"/>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row>
    <row r="72" spans="1:57" s="215" customFormat="1" ht="39.75" hidden="1" customHeight="1" x14ac:dyDescent="0.2">
      <c r="A72" s="196"/>
      <c r="B72" s="315"/>
      <c r="C72" s="316"/>
      <c r="D72" s="289"/>
      <c r="E72" s="332"/>
      <c r="F72" s="333"/>
      <c r="G72" s="334"/>
      <c r="H72" s="334"/>
      <c r="I72" s="335"/>
      <c r="J72" s="335"/>
      <c r="K72" s="335"/>
      <c r="L72" s="335"/>
      <c r="M72" s="335"/>
      <c r="N72" s="336"/>
      <c r="O72" s="336"/>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row>
    <row r="73" spans="1:57" s="215" customFormat="1" ht="39.75" hidden="1" customHeight="1" x14ac:dyDescent="0.2">
      <c r="A73" s="196"/>
      <c r="B73" s="315"/>
      <c r="C73" s="316"/>
      <c r="D73" s="289"/>
      <c r="E73" s="332"/>
      <c r="F73" s="333"/>
      <c r="G73" s="334"/>
      <c r="H73" s="334"/>
      <c r="I73" s="335"/>
      <c r="J73" s="335"/>
      <c r="K73" s="335"/>
      <c r="L73" s="335"/>
      <c r="M73" s="335"/>
      <c r="N73" s="336"/>
      <c r="O73" s="336"/>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row>
    <row r="74" spans="1:57" s="215" customFormat="1" ht="39.75" hidden="1" customHeight="1" x14ac:dyDescent="0.2">
      <c r="A74" s="196"/>
      <c r="B74" s="315"/>
      <c r="C74" s="316"/>
      <c r="D74" s="289"/>
      <c r="E74" s="332"/>
      <c r="F74" s="333"/>
      <c r="G74" s="334"/>
      <c r="H74" s="334"/>
      <c r="I74" s="335"/>
      <c r="J74" s="335"/>
      <c r="K74" s="335"/>
      <c r="L74" s="335"/>
      <c r="M74" s="335"/>
      <c r="N74" s="336"/>
      <c r="O74" s="336"/>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row>
    <row r="75" spans="1:57" s="215" customFormat="1" ht="39.75" hidden="1" customHeight="1" x14ac:dyDescent="0.2">
      <c r="A75" s="196"/>
      <c r="B75" s="315"/>
      <c r="C75" s="316"/>
      <c r="D75" s="289"/>
      <c r="E75" s="332"/>
      <c r="F75" s="333"/>
      <c r="G75" s="334"/>
      <c r="H75" s="334"/>
      <c r="I75" s="335"/>
      <c r="J75" s="335"/>
      <c r="K75" s="335"/>
      <c r="L75" s="335"/>
      <c r="M75" s="335"/>
      <c r="N75" s="336"/>
      <c r="O75" s="336"/>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row>
    <row r="76" spans="1:57" s="215" customFormat="1" ht="39.75" hidden="1" customHeight="1" x14ac:dyDescent="0.2">
      <c r="A76" s="196"/>
      <c r="B76" s="315"/>
      <c r="C76" s="316"/>
      <c r="D76" s="289"/>
      <c r="E76" s="332"/>
      <c r="F76" s="333"/>
      <c r="G76" s="334"/>
      <c r="H76" s="334"/>
      <c r="I76" s="335"/>
      <c r="J76" s="335"/>
      <c r="K76" s="335"/>
      <c r="L76" s="335"/>
      <c r="M76" s="335"/>
      <c r="N76" s="336"/>
      <c r="O76" s="336"/>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row>
    <row r="77" spans="1:57" s="215" customFormat="1" ht="39.75" hidden="1" customHeight="1" x14ac:dyDescent="0.2">
      <c r="A77" s="196"/>
      <c r="B77" s="315"/>
      <c r="C77" s="316"/>
      <c r="D77" s="289"/>
      <c r="E77" s="332"/>
      <c r="F77" s="333"/>
      <c r="G77" s="334"/>
      <c r="H77" s="334"/>
      <c r="I77" s="335"/>
      <c r="J77" s="335"/>
      <c r="K77" s="335"/>
      <c r="L77" s="335"/>
      <c r="M77" s="335"/>
      <c r="N77" s="336"/>
      <c r="O77" s="336"/>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row>
    <row r="78" spans="1:57" s="215" customFormat="1" ht="39.75" hidden="1" customHeight="1" x14ac:dyDescent="0.2">
      <c r="A78" s="196"/>
      <c r="B78" s="315"/>
      <c r="C78" s="316"/>
      <c r="D78" s="289"/>
      <c r="E78" s="332"/>
      <c r="F78" s="333"/>
      <c r="G78" s="334"/>
      <c r="H78" s="334"/>
      <c r="I78" s="335"/>
      <c r="J78" s="335"/>
      <c r="K78" s="335"/>
      <c r="L78" s="335"/>
      <c r="M78" s="335"/>
      <c r="N78" s="336"/>
      <c r="O78" s="336"/>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row>
    <row r="79" spans="1:57" s="215" customFormat="1" ht="39.75" hidden="1" customHeight="1" x14ac:dyDescent="0.2">
      <c r="A79" s="196"/>
      <c r="B79" s="315"/>
      <c r="C79" s="316"/>
      <c r="D79" s="289"/>
      <c r="E79" s="332"/>
      <c r="F79" s="333"/>
      <c r="G79" s="334"/>
      <c r="H79" s="334"/>
      <c r="I79" s="335"/>
      <c r="J79" s="335"/>
      <c r="K79" s="335"/>
      <c r="L79" s="335"/>
      <c r="M79" s="335"/>
      <c r="N79" s="336"/>
      <c r="O79" s="336"/>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row>
    <row r="80" spans="1:57" s="215" customFormat="1" ht="39.75" hidden="1" customHeight="1" x14ac:dyDescent="0.2">
      <c r="A80" s="196"/>
      <c r="B80" s="315"/>
      <c r="C80" s="316"/>
      <c r="D80" s="289"/>
      <c r="E80" s="332"/>
      <c r="F80" s="333"/>
      <c r="G80" s="334"/>
      <c r="H80" s="334"/>
      <c r="I80" s="335"/>
      <c r="J80" s="335"/>
      <c r="K80" s="335"/>
      <c r="L80" s="335"/>
      <c r="M80" s="335"/>
      <c r="N80" s="336"/>
      <c r="O80" s="336"/>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row>
    <row r="81" spans="1:57" s="215" customFormat="1" ht="39.75" hidden="1" customHeight="1" x14ac:dyDescent="0.2">
      <c r="A81" s="196"/>
      <c r="B81" s="315"/>
      <c r="C81" s="316"/>
      <c r="D81" s="289"/>
      <c r="E81" s="332"/>
      <c r="F81" s="333"/>
      <c r="G81" s="334"/>
      <c r="H81" s="334"/>
      <c r="I81" s="335"/>
      <c r="J81" s="335"/>
      <c r="K81" s="335"/>
      <c r="L81" s="335"/>
      <c r="M81" s="335"/>
      <c r="N81" s="336"/>
      <c r="O81" s="336"/>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row>
    <row r="82" spans="1:57" s="215" customFormat="1" ht="39.75" hidden="1" customHeight="1" x14ac:dyDescent="0.2">
      <c r="A82" s="196"/>
      <c r="B82" s="315"/>
      <c r="C82" s="316"/>
      <c r="D82" s="289"/>
      <c r="E82" s="332"/>
      <c r="F82" s="333"/>
      <c r="G82" s="334"/>
      <c r="H82" s="334"/>
      <c r="I82" s="335"/>
      <c r="J82" s="335"/>
      <c r="K82" s="335"/>
      <c r="L82" s="335"/>
      <c r="M82" s="335"/>
      <c r="N82" s="336"/>
      <c r="O82" s="336"/>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row>
    <row r="83" spans="1:57" s="215" customFormat="1" ht="39.75" hidden="1" customHeight="1" x14ac:dyDescent="0.2">
      <c r="A83" s="196"/>
      <c r="B83" s="315"/>
      <c r="C83" s="316"/>
      <c r="D83" s="289"/>
      <c r="E83" s="332"/>
      <c r="F83" s="333"/>
      <c r="G83" s="334"/>
      <c r="H83" s="334"/>
      <c r="I83" s="335"/>
      <c r="J83" s="335"/>
      <c r="K83" s="335"/>
      <c r="L83" s="335"/>
      <c r="M83" s="335"/>
      <c r="N83" s="336"/>
      <c r="O83" s="336"/>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row>
    <row r="84" spans="1:57" s="215" customFormat="1" ht="39.75" hidden="1" customHeight="1" x14ac:dyDescent="0.2">
      <c r="A84" s="196"/>
      <c r="B84" s="315"/>
      <c r="C84" s="316"/>
      <c r="D84" s="289"/>
      <c r="E84" s="332"/>
      <c r="F84" s="333"/>
      <c r="G84" s="334"/>
      <c r="H84" s="334"/>
      <c r="I84" s="335"/>
      <c r="J84" s="335"/>
      <c r="K84" s="335"/>
      <c r="L84" s="335"/>
      <c r="M84" s="335"/>
      <c r="N84" s="336"/>
      <c r="O84" s="336"/>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row>
    <row r="85" spans="1:57" s="215" customFormat="1" ht="39.75" hidden="1" customHeight="1" x14ac:dyDescent="0.2">
      <c r="A85" s="196"/>
      <c r="B85" s="315"/>
      <c r="C85" s="316"/>
      <c r="D85" s="289"/>
      <c r="E85" s="332"/>
      <c r="F85" s="333"/>
      <c r="G85" s="334"/>
      <c r="H85" s="334"/>
      <c r="I85" s="335"/>
      <c r="J85" s="335"/>
      <c r="K85" s="335"/>
      <c r="L85" s="335"/>
      <c r="M85" s="335"/>
      <c r="N85" s="336"/>
      <c r="O85" s="336"/>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c r="BC85" s="193"/>
      <c r="BD85" s="193"/>
      <c r="BE85" s="193"/>
    </row>
    <row r="86" spans="1:57" s="215" customFormat="1" ht="39.75" hidden="1" customHeight="1" x14ac:dyDescent="0.2">
      <c r="A86" s="196"/>
      <c r="B86" s="315"/>
      <c r="C86" s="316"/>
      <c r="D86" s="289"/>
      <c r="E86" s="332"/>
      <c r="F86" s="333"/>
      <c r="G86" s="334"/>
      <c r="H86" s="334"/>
      <c r="I86" s="335"/>
      <c r="J86" s="335"/>
      <c r="K86" s="335"/>
      <c r="L86" s="335"/>
      <c r="M86" s="335"/>
      <c r="N86" s="336"/>
      <c r="O86" s="336"/>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row>
    <row r="87" spans="1:57" s="215" customFormat="1" ht="39.75" hidden="1" customHeight="1" x14ac:dyDescent="0.2">
      <c r="A87" s="196"/>
      <c r="B87" s="315"/>
      <c r="C87" s="316"/>
      <c r="D87" s="289"/>
      <c r="E87" s="332"/>
      <c r="F87" s="333"/>
      <c r="G87" s="334"/>
      <c r="H87" s="334"/>
      <c r="I87" s="335"/>
      <c r="J87" s="335"/>
      <c r="K87" s="335"/>
      <c r="L87" s="335"/>
      <c r="M87" s="335"/>
      <c r="N87" s="336"/>
      <c r="O87" s="336"/>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c r="BC87" s="193"/>
      <c r="BD87" s="193"/>
      <c r="BE87" s="193"/>
    </row>
    <row r="88" spans="1:57" s="215" customFormat="1" ht="39.75" hidden="1" customHeight="1" x14ac:dyDescent="0.2">
      <c r="A88" s="196"/>
      <c r="B88" s="315"/>
      <c r="C88" s="316"/>
      <c r="D88" s="289"/>
      <c r="E88" s="332"/>
      <c r="F88" s="333"/>
      <c r="G88" s="334"/>
      <c r="H88" s="334"/>
      <c r="I88" s="335"/>
      <c r="J88" s="335"/>
      <c r="K88" s="335"/>
      <c r="L88" s="335"/>
      <c r="M88" s="335"/>
      <c r="N88" s="336"/>
      <c r="O88" s="336"/>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row>
    <row r="89" spans="1:57" s="215" customFormat="1" ht="39.75" hidden="1" customHeight="1" x14ac:dyDescent="0.2">
      <c r="A89" s="196"/>
      <c r="B89" s="315"/>
      <c r="C89" s="316"/>
      <c r="D89" s="289"/>
      <c r="E89" s="332"/>
      <c r="F89" s="333"/>
      <c r="G89" s="334"/>
      <c r="H89" s="334"/>
      <c r="I89" s="335"/>
      <c r="J89" s="335"/>
      <c r="K89" s="335"/>
      <c r="L89" s="335"/>
      <c r="M89" s="335"/>
      <c r="N89" s="336"/>
      <c r="O89" s="336"/>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row>
    <row r="90" spans="1:57" s="215" customFormat="1" ht="39.75" hidden="1" customHeight="1" x14ac:dyDescent="0.2">
      <c r="A90" s="196"/>
      <c r="B90" s="315"/>
      <c r="C90" s="316"/>
      <c r="D90" s="289"/>
      <c r="E90" s="332"/>
      <c r="F90" s="333"/>
      <c r="G90" s="334"/>
      <c r="H90" s="334"/>
      <c r="I90" s="335"/>
      <c r="J90" s="335"/>
      <c r="K90" s="335"/>
      <c r="L90" s="335"/>
      <c r="M90" s="335"/>
      <c r="N90" s="336"/>
      <c r="O90" s="336"/>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row>
    <row r="91" spans="1:57" s="215" customFormat="1" ht="39.75" hidden="1" customHeight="1" x14ac:dyDescent="0.2">
      <c r="A91" s="196"/>
      <c r="B91" s="315"/>
      <c r="C91" s="316"/>
      <c r="D91" s="289"/>
      <c r="E91" s="332"/>
      <c r="F91" s="333"/>
      <c r="G91" s="334"/>
      <c r="H91" s="334"/>
      <c r="I91" s="335"/>
      <c r="J91" s="335"/>
      <c r="K91" s="335"/>
      <c r="L91" s="335"/>
      <c r="M91" s="335"/>
      <c r="N91" s="336"/>
      <c r="O91" s="336"/>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row>
    <row r="92" spans="1:57" s="215" customFormat="1" ht="39.75" hidden="1" customHeight="1" x14ac:dyDescent="0.2">
      <c r="A92" s="196"/>
      <c r="B92" s="315"/>
      <c r="C92" s="316"/>
      <c r="D92" s="289"/>
      <c r="E92" s="332"/>
      <c r="F92" s="333"/>
      <c r="G92" s="334"/>
      <c r="H92" s="334"/>
      <c r="I92" s="335"/>
      <c r="J92" s="335"/>
      <c r="K92" s="335"/>
      <c r="L92" s="335"/>
      <c r="M92" s="335"/>
      <c r="N92" s="336"/>
      <c r="O92" s="336"/>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row>
    <row r="93" spans="1:57" s="215" customFormat="1" ht="39.75" hidden="1" customHeight="1" x14ac:dyDescent="0.2">
      <c r="A93" s="196"/>
      <c r="B93" s="315"/>
      <c r="C93" s="316"/>
      <c r="D93" s="289"/>
      <c r="E93" s="332"/>
      <c r="F93" s="333"/>
      <c r="G93" s="334"/>
      <c r="H93" s="334"/>
      <c r="I93" s="335"/>
      <c r="J93" s="335"/>
      <c r="K93" s="335"/>
      <c r="L93" s="335"/>
      <c r="M93" s="335"/>
      <c r="N93" s="336"/>
      <c r="O93" s="336"/>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row>
    <row r="94" spans="1:57" s="215" customFormat="1" ht="67.5" hidden="1" customHeight="1" x14ac:dyDescent="0.2">
      <c r="A94" s="196"/>
      <c r="B94" s="315"/>
      <c r="C94" s="316"/>
      <c r="D94" s="289"/>
      <c r="E94" s="307"/>
      <c r="F94" s="333"/>
      <c r="G94" s="334"/>
      <c r="H94" s="334"/>
      <c r="I94" s="335"/>
      <c r="J94" s="335"/>
      <c r="K94" s="335"/>
      <c r="L94" s="335"/>
      <c r="M94" s="335"/>
      <c r="N94" s="336"/>
      <c r="O94" s="336"/>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c r="AT94" s="193"/>
      <c r="AU94" s="193"/>
      <c r="AV94" s="193"/>
      <c r="AW94" s="193"/>
      <c r="AX94" s="193"/>
      <c r="AY94" s="193"/>
      <c r="AZ94" s="193"/>
      <c r="BA94" s="193"/>
      <c r="BB94" s="193"/>
      <c r="BC94" s="193"/>
      <c r="BD94" s="193"/>
      <c r="BE94" s="193"/>
    </row>
    <row r="95" spans="1:57" s="215" customFormat="1" ht="67.5" hidden="1" customHeight="1" x14ac:dyDescent="0.2">
      <c r="A95" s="196"/>
      <c r="B95" s="315"/>
      <c r="C95" s="316"/>
      <c r="D95" s="289"/>
      <c r="E95" s="307"/>
      <c r="F95" s="333"/>
      <c r="G95" s="334"/>
      <c r="H95" s="334"/>
      <c r="I95" s="335"/>
      <c r="J95" s="335"/>
      <c r="K95" s="335"/>
      <c r="L95" s="335"/>
      <c r="M95" s="335"/>
      <c r="N95" s="336"/>
      <c r="O95" s="336"/>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row>
    <row r="96" spans="1:57" s="215" customFormat="1" ht="67.5" hidden="1" customHeight="1" x14ac:dyDescent="0.2">
      <c r="A96" s="196"/>
      <c r="B96" s="315"/>
      <c r="C96" s="316"/>
      <c r="D96" s="289"/>
      <c r="E96" s="307"/>
      <c r="F96" s="333"/>
      <c r="G96" s="334"/>
      <c r="H96" s="334"/>
      <c r="I96" s="335"/>
      <c r="J96" s="335"/>
      <c r="K96" s="335"/>
      <c r="L96" s="335"/>
      <c r="M96" s="335"/>
      <c r="N96" s="336"/>
      <c r="O96" s="336"/>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row>
    <row r="97" spans="1:57" s="215" customFormat="1" ht="67.5" hidden="1" customHeight="1" x14ac:dyDescent="0.2">
      <c r="A97" s="196"/>
      <c r="B97" s="315"/>
      <c r="C97" s="316"/>
      <c r="D97" s="289"/>
      <c r="E97" s="307"/>
      <c r="F97" s="333"/>
      <c r="G97" s="334"/>
      <c r="H97" s="334"/>
      <c r="I97" s="335"/>
      <c r="J97" s="335"/>
      <c r="K97" s="335"/>
      <c r="L97" s="335"/>
      <c r="M97" s="335"/>
      <c r="N97" s="336"/>
      <c r="O97" s="336"/>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3"/>
      <c r="AZ97" s="193"/>
      <c r="BA97" s="193"/>
      <c r="BB97" s="193"/>
      <c r="BC97" s="193"/>
      <c r="BD97" s="193"/>
      <c r="BE97" s="193"/>
    </row>
    <row r="98" spans="1:57" s="215" customFormat="1" ht="67.5" hidden="1" customHeight="1" x14ac:dyDescent="0.2">
      <c r="A98" s="196"/>
      <c r="B98" s="315"/>
      <c r="C98" s="316"/>
      <c r="D98" s="289"/>
      <c r="E98" s="307"/>
      <c r="F98" s="333"/>
      <c r="G98" s="334"/>
      <c r="H98" s="334"/>
      <c r="I98" s="335"/>
      <c r="J98" s="335"/>
      <c r="K98" s="335"/>
      <c r="L98" s="335"/>
      <c r="M98" s="335"/>
      <c r="N98" s="336"/>
      <c r="O98" s="336"/>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row>
    <row r="99" spans="1:57" s="215" customFormat="1" ht="67.5" hidden="1" customHeight="1" x14ac:dyDescent="0.2">
      <c r="A99" s="196"/>
      <c r="B99" s="315"/>
      <c r="C99" s="316"/>
      <c r="D99" s="289"/>
      <c r="E99" s="307"/>
      <c r="F99" s="333"/>
      <c r="G99" s="334"/>
      <c r="H99" s="334"/>
      <c r="I99" s="335"/>
      <c r="J99" s="335"/>
      <c r="K99" s="335"/>
      <c r="L99" s="335"/>
      <c r="M99" s="335"/>
      <c r="N99" s="336"/>
      <c r="O99" s="336"/>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3"/>
      <c r="BC99" s="193"/>
      <c r="BD99" s="193"/>
      <c r="BE99" s="193"/>
    </row>
    <row r="100" spans="1:57" s="215" customFormat="1" ht="67.5" hidden="1" customHeight="1" x14ac:dyDescent="0.2">
      <c r="A100" s="196"/>
      <c r="B100" s="315"/>
      <c r="C100" s="316"/>
      <c r="D100" s="289"/>
      <c r="E100" s="307"/>
      <c r="F100" s="333"/>
      <c r="G100" s="334"/>
      <c r="H100" s="334"/>
      <c r="I100" s="335"/>
      <c r="J100" s="335"/>
      <c r="K100" s="335"/>
      <c r="L100" s="335"/>
      <c r="M100" s="335"/>
      <c r="N100" s="336"/>
      <c r="O100" s="336"/>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E100" s="193"/>
    </row>
    <row r="101" spans="1:57" s="215" customFormat="1" ht="67.5" hidden="1" customHeight="1" x14ac:dyDescent="0.2">
      <c r="A101" s="196"/>
      <c r="B101" s="315"/>
      <c r="C101" s="316"/>
      <c r="D101" s="289"/>
      <c r="E101" s="307"/>
      <c r="F101" s="333"/>
      <c r="G101" s="334"/>
      <c r="H101" s="334"/>
      <c r="I101" s="335"/>
      <c r="J101" s="335"/>
      <c r="K101" s="335"/>
      <c r="L101" s="335"/>
      <c r="M101" s="335"/>
      <c r="N101" s="336"/>
      <c r="O101" s="336"/>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row>
    <row r="102" spans="1:57" s="215" customFormat="1" ht="67.5" hidden="1" customHeight="1" x14ac:dyDescent="0.2">
      <c r="A102" s="196"/>
      <c r="B102" s="315"/>
      <c r="C102" s="316"/>
      <c r="D102" s="289"/>
      <c r="E102" s="307"/>
      <c r="F102" s="333"/>
      <c r="G102" s="334"/>
      <c r="H102" s="334"/>
      <c r="I102" s="335"/>
      <c r="J102" s="335"/>
      <c r="K102" s="335"/>
      <c r="L102" s="335"/>
      <c r="M102" s="335"/>
      <c r="N102" s="336"/>
      <c r="O102" s="336"/>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3"/>
      <c r="BC102" s="193"/>
      <c r="BD102" s="193"/>
      <c r="BE102" s="193"/>
    </row>
    <row r="103" spans="1:57" s="215" customFormat="1" ht="67.5" hidden="1" customHeight="1" x14ac:dyDescent="0.2">
      <c r="A103" s="196"/>
      <c r="B103" s="315"/>
      <c r="C103" s="316"/>
      <c r="D103" s="289"/>
      <c r="E103" s="307"/>
      <c r="F103" s="333"/>
      <c r="G103" s="334"/>
      <c r="H103" s="334"/>
      <c r="I103" s="335"/>
      <c r="J103" s="335"/>
      <c r="K103" s="335"/>
      <c r="L103" s="335"/>
      <c r="M103" s="335"/>
      <c r="N103" s="336"/>
      <c r="O103" s="336"/>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E103" s="193"/>
    </row>
    <row r="104" spans="1:57" s="215" customFormat="1" ht="67.5" hidden="1" customHeight="1" x14ac:dyDescent="0.2">
      <c r="A104" s="196"/>
      <c r="B104" s="315"/>
      <c r="C104" s="316"/>
      <c r="D104" s="289"/>
      <c r="E104" s="307"/>
      <c r="F104" s="333"/>
      <c r="G104" s="334"/>
      <c r="H104" s="334"/>
      <c r="I104" s="335"/>
      <c r="J104" s="335"/>
      <c r="K104" s="335"/>
      <c r="L104" s="335"/>
      <c r="M104" s="335"/>
      <c r="N104" s="336"/>
      <c r="O104" s="336"/>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row>
    <row r="105" spans="1:57" s="215" customFormat="1" ht="67.5" hidden="1" customHeight="1" x14ac:dyDescent="0.2">
      <c r="A105" s="196"/>
      <c r="B105" s="315"/>
      <c r="C105" s="316"/>
      <c r="D105" s="289"/>
      <c r="E105" s="307"/>
      <c r="F105" s="333"/>
      <c r="G105" s="334"/>
      <c r="H105" s="334"/>
      <c r="I105" s="335"/>
      <c r="J105" s="335"/>
      <c r="K105" s="335"/>
      <c r="L105" s="335"/>
      <c r="M105" s="335"/>
      <c r="N105" s="336"/>
      <c r="O105" s="336"/>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row>
    <row r="106" spans="1:57" s="215" customFormat="1" ht="67.5" hidden="1" customHeight="1" x14ac:dyDescent="0.2">
      <c r="A106" s="196"/>
      <c r="B106" s="315"/>
      <c r="C106" s="316"/>
      <c r="D106" s="289"/>
      <c r="E106" s="307"/>
      <c r="F106" s="333"/>
      <c r="G106" s="334"/>
      <c r="H106" s="334"/>
      <c r="I106" s="335"/>
      <c r="J106" s="335"/>
      <c r="K106" s="335"/>
      <c r="L106" s="335"/>
      <c r="M106" s="335"/>
      <c r="N106" s="336"/>
      <c r="O106" s="336"/>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row>
    <row r="107" spans="1:57" s="215" customFormat="1" ht="67.5" hidden="1" customHeight="1" x14ac:dyDescent="0.2">
      <c r="A107" s="196"/>
      <c r="B107" s="315"/>
      <c r="C107" s="316"/>
      <c r="D107" s="289"/>
      <c r="E107" s="307"/>
      <c r="F107" s="333"/>
      <c r="G107" s="334"/>
      <c r="H107" s="334"/>
      <c r="I107" s="335"/>
      <c r="J107" s="335"/>
      <c r="K107" s="335"/>
      <c r="L107" s="335"/>
      <c r="M107" s="335"/>
      <c r="N107" s="336"/>
      <c r="O107" s="336"/>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row>
    <row r="108" spans="1:57" s="215" customFormat="1" ht="67.5" hidden="1" customHeight="1" x14ac:dyDescent="0.2">
      <c r="A108" s="196"/>
      <c r="B108" s="315"/>
      <c r="C108" s="316"/>
      <c r="D108" s="289"/>
      <c r="E108" s="307"/>
      <c r="F108" s="333"/>
      <c r="G108" s="334"/>
      <c r="H108" s="334"/>
      <c r="I108" s="335"/>
      <c r="J108" s="335"/>
      <c r="K108" s="335"/>
      <c r="L108" s="335"/>
      <c r="M108" s="335"/>
      <c r="N108" s="336"/>
      <c r="O108" s="336"/>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3"/>
      <c r="AY108" s="193"/>
      <c r="AZ108" s="193"/>
      <c r="BA108" s="193"/>
      <c r="BB108" s="193"/>
      <c r="BC108" s="193"/>
      <c r="BD108" s="193"/>
      <c r="BE108" s="193"/>
    </row>
    <row r="109" spans="1:57" s="215" customFormat="1" ht="67.5" hidden="1" customHeight="1" x14ac:dyDescent="0.2">
      <c r="A109" s="196"/>
      <c r="B109" s="315"/>
      <c r="C109" s="316"/>
      <c r="D109" s="289"/>
      <c r="E109" s="307"/>
      <c r="F109" s="333"/>
      <c r="G109" s="334"/>
      <c r="H109" s="334"/>
      <c r="I109" s="335"/>
      <c r="J109" s="335"/>
      <c r="K109" s="335"/>
      <c r="L109" s="335"/>
      <c r="M109" s="335"/>
      <c r="N109" s="336"/>
      <c r="O109" s="336"/>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row>
    <row r="110" spans="1:57" s="215" customFormat="1" ht="67.5" hidden="1" customHeight="1" x14ac:dyDescent="0.2">
      <c r="A110" s="196"/>
      <c r="B110" s="315"/>
      <c r="C110" s="316"/>
      <c r="D110" s="289"/>
      <c r="E110" s="307"/>
      <c r="F110" s="333"/>
      <c r="G110" s="334"/>
      <c r="H110" s="334"/>
      <c r="I110" s="335"/>
      <c r="J110" s="335"/>
      <c r="K110" s="335"/>
      <c r="L110" s="335"/>
      <c r="M110" s="335"/>
      <c r="N110" s="336"/>
      <c r="O110" s="336"/>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c r="AK110" s="193"/>
      <c r="AL110" s="193"/>
      <c r="AM110" s="193"/>
      <c r="AN110" s="193"/>
      <c r="AO110" s="193"/>
      <c r="AP110" s="193"/>
      <c r="AQ110" s="193"/>
      <c r="AR110" s="193"/>
      <c r="AS110" s="193"/>
      <c r="AT110" s="193"/>
      <c r="AU110" s="193"/>
      <c r="AV110" s="193"/>
      <c r="AW110" s="193"/>
      <c r="AX110" s="193"/>
      <c r="AY110" s="193"/>
      <c r="AZ110" s="193"/>
      <c r="BA110" s="193"/>
      <c r="BB110" s="193"/>
      <c r="BC110" s="193"/>
      <c r="BD110" s="193"/>
      <c r="BE110" s="193"/>
    </row>
    <row r="111" spans="1:57" s="215" customFormat="1" ht="67.5" hidden="1" customHeight="1" x14ac:dyDescent="0.2">
      <c r="A111" s="196"/>
      <c r="B111" s="315"/>
      <c r="C111" s="316"/>
      <c r="D111" s="289"/>
      <c r="E111" s="307"/>
      <c r="F111" s="333"/>
      <c r="G111" s="334"/>
      <c r="H111" s="334"/>
      <c r="I111" s="335"/>
      <c r="J111" s="335"/>
      <c r="K111" s="335"/>
      <c r="L111" s="335"/>
      <c r="M111" s="335"/>
      <c r="N111" s="336"/>
      <c r="O111" s="336"/>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row>
    <row r="112" spans="1:57" s="215" customFormat="1" ht="67.5" hidden="1" customHeight="1" x14ac:dyDescent="0.2">
      <c r="A112" s="196"/>
      <c r="B112" s="315"/>
      <c r="C112" s="316"/>
      <c r="D112" s="289"/>
      <c r="E112" s="307"/>
      <c r="F112" s="333"/>
      <c r="G112" s="334"/>
      <c r="H112" s="334"/>
      <c r="I112" s="335"/>
      <c r="J112" s="335"/>
      <c r="K112" s="335"/>
      <c r="L112" s="335"/>
      <c r="M112" s="335"/>
      <c r="N112" s="336"/>
      <c r="O112" s="336"/>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3"/>
      <c r="BC112" s="193"/>
      <c r="BD112" s="193"/>
      <c r="BE112" s="193"/>
    </row>
    <row r="113" spans="1:57" s="215" customFormat="1" ht="67.5" hidden="1" customHeight="1" x14ac:dyDescent="0.2">
      <c r="A113" s="196"/>
      <c r="B113" s="315"/>
      <c r="C113" s="316"/>
      <c r="D113" s="289"/>
      <c r="E113" s="307"/>
      <c r="F113" s="333"/>
      <c r="G113" s="334"/>
      <c r="H113" s="334"/>
      <c r="I113" s="335"/>
      <c r="J113" s="335"/>
      <c r="K113" s="335"/>
      <c r="L113" s="335"/>
      <c r="M113" s="335"/>
      <c r="N113" s="336"/>
      <c r="O113" s="336"/>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3"/>
      <c r="BC113" s="193"/>
      <c r="BD113" s="193"/>
      <c r="BE113" s="193"/>
    </row>
    <row r="114" spans="1:57" s="215" customFormat="1" ht="67.5" hidden="1" customHeight="1" x14ac:dyDescent="0.2">
      <c r="A114" s="196"/>
      <c r="B114" s="315"/>
      <c r="C114" s="316"/>
      <c r="D114" s="289"/>
      <c r="E114" s="307"/>
      <c r="F114" s="333"/>
      <c r="G114" s="334"/>
      <c r="H114" s="334"/>
      <c r="I114" s="335"/>
      <c r="J114" s="335"/>
      <c r="K114" s="335"/>
      <c r="L114" s="335"/>
      <c r="M114" s="335"/>
      <c r="N114" s="336"/>
      <c r="O114" s="336"/>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row>
    <row r="115" spans="1:57" s="215" customFormat="1" ht="67.5" hidden="1" customHeight="1" x14ac:dyDescent="0.2">
      <c r="A115" s="196"/>
      <c r="B115" s="315"/>
      <c r="C115" s="316"/>
      <c r="D115" s="289"/>
      <c r="E115" s="307"/>
      <c r="F115" s="333"/>
      <c r="G115" s="334"/>
      <c r="H115" s="334"/>
      <c r="I115" s="335"/>
      <c r="J115" s="335"/>
      <c r="K115" s="335"/>
      <c r="L115" s="335"/>
      <c r="M115" s="335"/>
      <c r="N115" s="336"/>
      <c r="O115" s="336"/>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row>
    <row r="116" spans="1:57" s="215" customFormat="1" ht="67.5" hidden="1" customHeight="1" x14ac:dyDescent="0.2">
      <c r="A116" s="196"/>
      <c r="B116" s="315"/>
      <c r="C116" s="316"/>
      <c r="D116" s="289"/>
      <c r="E116" s="307"/>
      <c r="F116" s="333"/>
      <c r="G116" s="334"/>
      <c r="H116" s="334"/>
      <c r="I116" s="335"/>
      <c r="J116" s="335"/>
      <c r="K116" s="335"/>
      <c r="L116" s="335"/>
      <c r="M116" s="335"/>
      <c r="N116" s="336"/>
      <c r="O116" s="336"/>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3"/>
      <c r="BC116" s="193"/>
      <c r="BD116" s="193"/>
      <c r="BE116" s="193"/>
    </row>
    <row r="117" spans="1:57" s="215" customFormat="1" ht="67.5" hidden="1" customHeight="1" x14ac:dyDescent="0.2">
      <c r="A117" s="196"/>
      <c r="B117" s="315"/>
      <c r="C117" s="316"/>
      <c r="D117" s="289"/>
      <c r="E117" s="307"/>
      <c r="F117" s="333"/>
      <c r="G117" s="334"/>
      <c r="H117" s="334"/>
      <c r="I117" s="335"/>
      <c r="J117" s="335"/>
      <c r="K117" s="335"/>
      <c r="L117" s="335"/>
      <c r="M117" s="335"/>
      <c r="N117" s="336"/>
      <c r="O117" s="336"/>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3"/>
      <c r="BC117" s="193"/>
      <c r="BD117" s="193"/>
      <c r="BE117" s="193"/>
    </row>
    <row r="118" spans="1:57" s="215" customFormat="1" ht="67.5" hidden="1" customHeight="1" x14ac:dyDescent="0.2">
      <c r="A118" s="196"/>
      <c r="B118" s="315"/>
      <c r="C118" s="316"/>
      <c r="D118" s="289"/>
      <c r="E118" s="307"/>
      <c r="F118" s="333"/>
      <c r="G118" s="334"/>
      <c r="H118" s="334"/>
      <c r="I118" s="335"/>
      <c r="J118" s="335"/>
      <c r="K118" s="335"/>
      <c r="L118" s="335"/>
      <c r="M118" s="335"/>
      <c r="N118" s="336"/>
      <c r="O118" s="336"/>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3"/>
      <c r="BC118" s="193"/>
      <c r="BD118" s="193"/>
      <c r="BE118" s="193"/>
    </row>
    <row r="119" spans="1:57" s="215" customFormat="1" ht="67.5" hidden="1" customHeight="1" x14ac:dyDescent="0.2">
      <c r="A119" s="196"/>
      <c r="B119" s="315"/>
      <c r="C119" s="316"/>
      <c r="D119" s="289"/>
      <c r="E119" s="307"/>
      <c r="F119" s="333"/>
      <c r="G119" s="334"/>
      <c r="H119" s="334"/>
      <c r="I119" s="335"/>
      <c r="J119" s="335"/>
      <c r="K119" s="335"/>
      <c r="L119" s="335"/>
      <c r="M119" s="335"/>
      <c r="N119" s="336"/>
      <c r="O119" s="336"/>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3"/>
      <c r="BC119" s="193"/>
      <c r="BD119" s="193"/>
      <c r="BE119" s="193"/>
    </row>
    <row r="120" spans="1:57" s="215" customFormat="1" ht="67.5" hidden="1" customHeight="1" x14ac:dyDescent="0.2">
      <c r="A120" s="196"/>
      <c r="B120" s="315"/>
      <c r="C120" s="316"/>
      <c r="D120" s="289"/>
      <c r="E120" s="307"/>
      <c r="F120" s="333"/>
      <c r="G120" s="334"/>
      <c r="H120" s="334"/>
      <c r="I120" s="335"/>
      <c r="J120" s="335"/>
      <c r="K120" s="335"/>
      <c r="L120" s="335"/>
      <c r="M120" s="335"/>
      <c r="N120" s="336"/>
      <c r="O120" s="336"/>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3"/>
      <c r="BC120" s="193"/>
      <c r="BD120" s="193"/>
      <c r="BE120" s="193"/>
    </row>
    <row r="121" spans="1:57" s="215" customFormat="1" ht="67.5" hidden="1" customHeight="1" x14ac:dyDescent="0.2">
      <c r="A121" s="196"/>
      <c r="B121" s="315"/>
      <c r="C121" s="316"/>
      <c r="D121" s="289"/>
      <c r="E121" s="307"/>
      <c r="F121" s="333"/>
      <c r="G121" s="334"/>
      <c r="H121" s="334"/>
      <c r="I121" s="335"/>
      <c r="J121" s="335"/>
      <c r="K121" s="335"/>
      <c r="L121" s="335"/>
      <c r="M121" s="335"/>
      <c r="N121" s="336"/>
      <c r="O121" s="336"/>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3"/>
      <c r="BC121" s="193"/>
      <c r="BD121" s="193"/>
      <c r="BE121" s="193"/>
    </row>
    <row r="122" spans="1:57" s="215" customFormat="1" ht="67.5" hidden="1" customHeight="1" x14ac:dyDescent="0.2">
      <c r="A122" s="196"/>
      <c r="B122" s="315"/>
      <c r="C122" s="316"/>
      <c r="D122" s="289"/>
      <c r="E122" s="307"/>
      <c r="F122" s="333"/>
      <c r="G122" s="334"/>
      <c r="H122" s="334"/>
      <c r="I122" s="335"/>
      <c r="J122" s="335"/>
      <c r="K122" s="335"/>
      <c r="L122" s="335"/>
      <c r="M122" s="335"/>
      <c r="N122" s="336"/>
      <c r="O122" s="336"/>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c r="AS122" s="193"/>
      <c r="AT122" s="193"/>
      <c r="AU122" s="193"/>
      <c r="AV122" s="193"/>
      <c r="AW122" s="193"/>
      <c r="AX122" s="193"/>
      <c r="AY122" s="193"/>
      <c r="AZ122" s="193"/>
      <c r="BA122" s="193"/>
      <c r="BB122" s="193"/>
      <c r="BC122" s="193"/>
      <c r="BD122" s="193"/>
      <c r="BE122" s="193"/>
    </row>
    <row r="123" spans="1:57" s="215" customFormat="1" ht="67.5" hidden="1" customHeight="1" x14ac:dyDescent="0.2">
      <c r="A123" s="196"/>
      <c r="B123" s="315"/>
      <c r="C123" s="316"/>
      <c r="D123" s="289"/>
      <c r="E123" s="307"/>
      <c r="F123" s="333"/>
      <c r="G123" s="334"/>
      <c r="H123" s="334"/>
      <c r="I123" s="335"/>
      <c r="J123" s="335"/>
      <c r="K123" s="335"/>
      <c r="L123" s="335"/>
      <c r="M123" s="335"/>
      <c r="N123" s="336"/>
      <c r="O123" s="336"/>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c r="AK123" s="193"/>
      <c r="AL123" s="193"/>
      <c r="AM123" s="193"/>
      <c r="AN123" s="193"/>
      <c r="AO123" s="193"/>
      <c r="AP123" s="193"/>
      <c r="AQ123" s="193"/>
      <c r="AR123" s="193"/>
      <c r="AS123" s="193"/>
      <c r="AT123" s="193"/>
      <c r="AU123" s="193"/>
      <c r="AV123" s="193"/>
      <c r="AW123" s="193"/>
      <c r="AX123" s="193"/>
      <c r="AY123" s="193"/>
      <c r="AZ123" s="193"/>
      <c r="BA123" s="193"/>
      <c r="BB123" s="193"/>
      <c r="BC123" s="193"/>
      <c r="BD123" s="193"/>
      <c r="BE123" s="193"/>
    </row>
    <row r="124" spans="1:57" s="215" customFormat="1" ht="67.5" hidden="1" customHeight="1" x14ac:dyDescent="0.2">
      <c r="A124" s="196"/>
      <c r="B124" s="315"/>
      <c r="C124" s="316"/>
      <c r="D124" s="289"/>
      <c r="E124" s="307"/>
      <c r="F124" s="333"/>
      <c r="G124" s="334"/>
      <c r="H124" s="334"/>
      <c r="I124" s="335"/>
      <c r="J124" s="335"/>
      <c r="K124" s="335"/>
      <c r="L124" s="335"/>
      <c r="M124" s="335"/>
      <c r="N124" s="336"/>
      <c r="O124" s="336"/>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3"/>
      <c r="AL124" s="193"/>
      <c r="AM124" s="193"/>
      <c r="AN124" s="193"/>
      <c r="AO124" s="193"/>
      <c r="AP124" s="193"/>
      <c r="AQ124" s="193"/>
      <c r="AR124" s="193"/>
      <c r="AS124" s="193"/>
      <c r="AT124" s="193"/>
      <c r="AU124" s="193"/>
      <c r="AV124" s="193"/>
      <c r="AW124" s="193"/>
      <c r="AX124" s="193"/>
      <c r="AY124" s="193"/>
      <c r="AZ124" s="193"/>
      <c r="BA124" s="193"/>
      <c r="BB124" s="193"/>
      <c r="BC124" s="193"/>
      <c r="BD124" s="193"/>
      <c r="BE124" s="193"/>
    </row>
    <row r="125" spans="1:57" s="215" customFormat="1" ht="67.5" hidden="1" customHeight="1" x14ac:dyDescent="0.2">
      <c r="A125" s="196"/>
      <c r="B125" s="315"/>
      <c r="C125" s="316"/>
      <c r="D125" s="289"/>
      <c r="E125" s="307"/>
      <c r="F125" s="333"/>
      <c r="G125" s="334"/>
      <c r="H125" s="334"/>
      <c r="I125" s="335"/>
      <c r="J125" s="335"/>
      <c r="K125" s="335"/>
      <c r="L125" s="335"/>
      <c r="M125" s="335"/>
      <c r="N125" s="336"/>
      <c r="O125" s="336"/>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row>
    <row r="126" spans="1:57" s="215" customFormat="1" ht="67.5" hidden="1" customHeight="1" x14ac:dyDescent="0.2">
      <c r="A126" s="196"/>
      <c r="B126" s="315"/>
      <c r="C126" s="316"/>
      <c r="D126" s="289"/>
      <c r="E126" s="307"/>
      <c r="F126" s="333"/>
      <c r="G126" s="334"/>
      <c r="H126" s="334"/>
      <c r="I126" s="335"/>
      <c r="J126" s="335"/>
      <c r="K126" s="335"/>
      <c r="L126" s="335"/>
      <c r="M126" s="335"/>
      <c r="N126" s="336"/>
      <c r="O126" s="336"/>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row>
    <row r="127" spans="1:57" s="215" customFormat="1" ht="67.5" hidden="1" customHeight="1" x14ac:dyDescent="0.2">
      <c r="A127" s="196"/>
      <c r="B127" s="315"/>
      <c r="C127" s="316"/>
      <c r="D127" s="289"/>
      <c r="E127" s="307"/>
      <c r="F127" s="333"/>
      <c r="G127" s="334"/>
      <c r="H127" s="334"/>
      <c r="I127" s="335"/>
      <c r="J127" s="335"/>
      <c r="K127" s="335"/>
      <c r="L127" s="335"/>
      <c r="M127" s="335"/>
      <c r="N127" s="336"/>
      <c r="O127" s="336"/>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row>
    <row r="128" spans="1:57" s="215" customFormat="1" ht="67.5" hidden="1" customHeight="1" x14ac:dyDescent="0.2">
      <c r="A128" s="196"/>
      <c r="B128" s="315"/>
      <c r="C128" s="316"/>
      <c r="D128" s="289"/>
      <c r="E128" s="307"/>
      <c r="F128" s="333"/>
      <c r="G128" s="334"/>
      <c r="H128" s="334"/>
      <c r="I128" s="335"/>
      <c r="J128" s="335"/>
      <c r="K128" s="335"/>
      <c r="L128" s="335"/>
      <c r="M128" s="335"/>
      <c r="N128" s="336"/>
      <c r="O128" s="336"/>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row>
    <row r="129" spans="1:57" s="215" customFormat="1" ht="67.5" hidden="1" customHeight="1" x14ac:dyDescent="0.2">
      <c r="A129" s="196"/>
      <c r="B129" s="315"/>
      <c r="C129" s="316"/>
      <c r="D129" s="289"/>
      <c r="E129" s="307"/>
      <c r="F129" s="333"/>
      <c r="G129" s="334"/>
      <c r="H129" s="334"/>
      <c r="I129" s="335"/>
      <c r="J129" s="335"/>
      <c r="K129" s="335"/>
      <c r="L129" s="335"/>
      <c r="M129" s="335"/>
      <c r="N129" s="336"/>
      <c r="O129" s="336"/>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row>
    <row r="130" spans="1:57" s="215" customFormat="1" ht="67.5" hidden="1" customHeight="1" x14ac:dyDescent="0.2">
      <c r="A130" s="196"/>
      <c r="B130" s="315"/>
      <c r="C130" s="316"/>
      <c r="D130" s="289"/>
      <c r="E130" s="307"/>
      <c r="F130" s="333"/>
      <c r="G130" s="334"/>
      <c r="H130" s="334"/>
      <c r="I130" s="335"/>
      <c r="J130" s="335"/>
      <c r="K130" s="335"/>
      <c r="L130" s="335"/>
      <c r="M130" s="335"/>
      <c r="N130" s="336"/>
      <c r="O130" s="336"/>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row>
    <row r="131" spans="1:57" s="215" customFormat="1" ht="67.5" hidden="1" customHeight="1" x14ac:dyDescent="0.2">
      <c r="A131" s="196"/>
      <c r="B131" s="315"/>
      <c r="C131" s="316"/>
      <c r="D131" s="289"/>
      <c r="E131" s="307"/>
      <c r="F131" s="333"/>
      <c r="G131" s="334"/>
      <c r="H131" s="334"/>
      <c r="I131" s="335"/>
      <c r="J131" s="335"/>
      <c r="K131" s="335"/>
      <c r="L131" s="335"/>
      <c r="M131" s="335"/>
      <c r="N131" s="336"/>
      <c r="O131" s="336"/>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3"/>
      <c r="AY131" s="193"/>
      <c r="AZ131" s="193"/>
      <c r="BA131" s="193"/>
      <c r="BB131" s="193"/>
      <c r="BC131" s="193"/>
      <c r="BD131" s="193"/>
      <c r="BE131" s="193"/>
    </row>
    <row r="132" spans="1:57" s="215" customFormat="1" ht="67.5" hidden="1" customHeight="1" x14ac:dyDescent="0.2">
      <c r="A132" s="196"/>
      <c r="B132" s="315"/>
      <c r="C132" s="316"/>
      <c r="D132" s="289"/>
      <c r="E132" s="307"/>
      <c r="F132" s="333"/>
      <c r="G132" s="334"/>
      <c r="H132" s="334"/>
      <c r="I132" s="335"/>
      <c r="J132" s="335"/>
      <c r="K132" s="335"/>
      <c r="L132" s="335"/>
      <c r="M132" s="335"/>
      <c r="N132" s="336"/>
      <c r="O132" s="336"/>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193"/>
      <c r="AR132" s="193"/>
      <c r="AS132" s="193"/>
      <c r="AT132" s="193"/>
      <c r="AU132" s="193"/>
      <c r="AV132" s="193"/>
      <c r="AW132" s="193"/>
      <c r="AX132" s="193"/>
      <c r="AY132" s="193"/>
      <c r="AZ132" s="193"/>
      <c r="BA132" s="193"/>
      <c r="BB132" s="193"/>
      <c r="BC132" s="193"/>
      <c r="BD132" s="193"/>
      <c r="BE132" s="193"/>
    </row>
    <row r="133" spans="1:57" s="215" customFormat="1" ht="67.5" hidden="1" customHeight="1" x14ac:dyDescent="0.2">
      <c r="A133" s="196"/>
      <c r="B133" s="315"/>
      <c r="C133" s="316"/>
      <c r="D133" s="289"/>
      <c r="E133" s="307"/>
      <c r="F133" s="333"/>
      <c r="G133" s="334"/>
      <c r="H133" s="334"/>
      <c r="I133" s="335"/>
      <c r="J133" s="335"/>
      <c r="K133" s="335"/>
      <c r="L133" s="335"/>
      <c r="M133" s="335"/>
      <c r="N133" s="336"/>
      <c r="O133" s="336"/>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3"/>
      <c r="AY133" s="193"/>
      <c r="AZ133" s="193"/>
      <c r="BA133" s="193"/>
      <c r="BB133" s="193"/>
      <c r="BC133" s="193"/>
      <c r="BD133" s="193"/>
      <c r="BE133" s="193"/>
    </row>
    <row r="134" spans="1:57" s="215" customFormat="1" ht="7.5" customHeight="1" thickBot="1" x14ac:dyDescent="0.25">
      <c r="A134" s="196"/>
      <c r="B134" s="288"/>
      <c r="C134" s="337"/>
      <c r="D134" s="338"/>
      <c r="E134" s="290"/>
      <c r="F134" s="339"/>
      <c r="G134" s="340"/>
      <c r="H134" s="341"/>
      <c r="I134" s="340"/>
      <c r="J134" s="342"/>
      <c r="K134" s="342"/>
      <c r="L134" s="343"/>
      <c r="M134" s="342"/>
      <c r="N134" s="282"/>
      <c r="O134" s="282"/>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3"/>
      <c r="AY134" s="193"/>
      <c r="AZ134" s="193"/>
      <c r="BA134" s="193"/>
      <c r="BB134" s="193"/>
      <c r="BC134" s="193"/>
      <c r="BD134" s="193"/>
      <c r="BE134" s="193"/>
    </row>
    <row r="135" spans="1:57" s="215" customFormat="1" ht="17.25" hidden="1" customHeight="1" x14ac:dyDescent="0.2">
      <c r="A135" s="196"/>
      <c r="B135" s="288"/>
      <c r="C135" s="337"/>
      <c r="D135" s="338"/>
      <c r="E135" s="290"/>
      <c r="F135" s="339"/>
      <c r="G135" s="344"/>
      <c r="H135" s="345"/>
      <c r="I135" s="344"/>
      <c r="J135" s="346"/>
      <c r="K135" s="281"/>
      <c r="L135" s="347"/>
      <c r="M135" s="281"/>
      <c r="N135" s="282"/>
      <c r="O135" s="282"/>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3"/>
      <c r="BC135" s="193"/>
      <c r="BD135" s="193"/>
      <c r="BE135" s="193"/>
    </row>
    <row r="136" spans="1:57" s="355" customFormat="1" ht="28.5" customHeight="1" thickBot="1" x14ac:dyDescent="0.25">
      <c r="A136" s="348"/>
      <c r="B136" s="536" t="s">
        <v>523</v>
      </c>
      <c r="C136" s="537"/>
      <c r="D136" s="537"/>
      <c r="E136" s="537"/>
      <c r="F136" s="538"/>
      <c r="G136" s="349">
        <f t="shared" ref="G136:M136" si="0">SUM(G9:G135)</f>
        <v>19665000000</v>
      </c>
      <c r="H136" s="349">
        <f t="shared" si="0"/>
        <v>18715000000</v>
      </c>
      <c r="I136" s="349">
        <f t="shared" si="0"/>
        <v>950000000</v>
      </c>
      <c r="J136" s="350">
        <f t="shared" si="0"/>
        <v>4000000000</v>
      </c>
      <c r="K136" s="351">
        <f>SUM(K9:K135)</f>
        <v>19665000000</v>
      </c>
      <c r="L136" s="352">
        <f t="shared" si="0"/>
        <v>0</v>
      </c>
      <c r="M136" s="350">
        <f t="shared" si="0"/>
        <v>0</v>
      </c>
      <c r="N136" s="353"/>
      <c r="O136" s="353"/>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row>
    <row r="137" spans="1:57" x14ac:dyDescent="0.2">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row>
    <row r="138" spans="1:57" x14ac:dyDescent="0.2">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row>
    <row r="139" spans="1:57" x14ac:dyDescent="0.2">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3"/>
      <c r="BC139" s="193"/>
      <c r="BD139" s="193"/>
      <c r="BE139" s="193"/>
    </row>
  </sheetData>
  <mergeCells count="69">
    <mergeCell ref="O6:O7"/>
    <mergeCell ref="B1:O1"/>
    <mergeCell ref="B2:O2"/>
    <mergeCell ref="B3:O3"/>
    <mergeCell ref="B5:F5"/>
    <mergeCell ref="B6:B7"/>
    <mergeCell ref="C6:C7"/>
    <mergeCell ref="D6:D7"/>
    <mergeCell ref="E6:F7"/>
    <mergeCell ref="G6:G7"/>
    <mergeCell ref="H6:H7"/>
    <mergeCell ref="I6:I7"/>
    <mergeCell ref="J6:J7"/>
    <mergeCell ref="K6:K7"/>
    <mergeCell ref="L6:M6"/>
    <mergeCell ref="N6:N7"/>
    <mergeCell ref="B9:B10"/>
    <mergeCell ref="C9:C10"/>
    <mergeCell ref="D9:D10"/>
    <mergeCell ref="N9:N10"/>
    <mergeCell ref="B12:B13"/>
    <mergeCell ref="C12:C13"/>
    <mergeCell ref="D12:D13"/>
    <mergeCell ref="N12:N13"/>
    <mergeCell ref="B14:B15"/>
    <mergeCell ref="C14:C15"/>
    <mergeCell ref="D14:D15"/>
    <mergeCell ref="N14:N15"/>
    <mergeCell ref="B17:B18"/>
    <mergeCell ref="C17:C18"/>
    <mergeCell ref="D17:D18"/>
    <mergeCell ref="N17:N18"/>
    <mergeCell ref="B20:B21"/>
    <mergeCell ref="C20:C21"/>
    <mergeCell ref="D20:D21"/>
    <mergeCell ref="N20:N21"/>
    <mergeCell ref="B23:B24"/>
    <mergeCell ref="C23:C24"/>
    <mergeCell ref="D23:D24"/>
    <mergeCell ref="N23:N24"/>
    <mergeCell ref="D26:D27"/>
    <mergeCell ref="N26:N27"/>
    <mergeCell ref="B29:B30"/>
    <mergeCell ref="C29:C30"/>
    <mergeCell ref="D29:D30"/>
    <mergeCell ref="N29:N30"/>
    <mergeCell ref="B32:B33"/>
    <mergeCell ref="C32:C35"/>
    <mergeCell ref="D32:D33"/>
    <mergeCell ref="N32:N33"/>
    <mergeCell ref="D34:D35"/>
    <mergeCell ref="N34:N35"/>
    <mergeCell ref="B36:B37"/>
    <mergeCell ref="C36:C37"/>
    <mergeCell ref="D36:D37"/>
    <mergeCell ref="N36:N37"/>
    <mergeCell ref="D39:D40"/>
    <mergeCell ref="N39:N40"/>
    <mergeCell ref="D42:D43"/>
    <mergeCell ref="N42:N43"/>
    <mergeCell ref="D45:D46"/>
    <mergeCell ref="N45:N46"/>
    <mergeCell ref="D47:D48"/>
    <mergeCell ref="N47:N48"/>
    <mergeCell ref="D49:D50"/>
    <mergeCell ref="N49:N50"/>
    <mergeCell ref="D52:D53"/>
    <mergeCell ref="N52:N53"/>
    <mergeCell ref="B136:F136"/>
  </mergeCells>
  <printOptions horizontalCentered="1"/>
  <pageMargins left="0.59055118110236227" right="0.59055118110236227" top="0.31496062992125984" bottom="0.19685039370078741" header="0" footer="0"/>
  <pageSetup paperSize="200" scale="59" orientation="portrait" r:id="rId1"/>
  <headerFooter>
    <oddFooter>&amp;L&amp;"Arial Narrow,Italic"&amp;7&amp;K05-046&amp;F / &amp;A&amp;C&amp;"Arial,Italic"&amp;8&amp;K002060Hal &amp;P dari &amp;N&amp;R&amp;"Arial,Italic"&amp;7&amp;K09-045&amp;D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view="pageBreakPreview" zoomScale="85" zoomScaleNormal="85" zoomScaleSheetLayoutView="85" workbookViewId="0">
      <selection activeCell="H10" sqref="H10"/>
    </sheetView>
  </sheetViews>
  <sheetFormatPr defaultRowHeight="14.25" x14ac:dyDescent="0.2"/>
  <cols>
    <col min="1" max="1" width="9.140625" style="169"/>
    <col min="2" max="2" width="0.42578125" style="169" customWidth="1"/>
    <col min="3" max="3" width="5.85546875" style="169" customWidth="1"/>
    <col min="4" max="4" width="77.28515625" style="169" customWidth="1"/>
    <col min="5" max="5" width="77.5703125" style="169" customWidth="1"/>
    <col min="6" max="6" width="27.28515625" style="169" customWidth="1"/>
    <col min="7" max="7" width="34.28515625" style="169" customWidth="1"/>
    <col min="8" max="8" width="22.7109375" style="169" customWidth="1"/>
    <col min="9" max="9" width="46" style="169" customWidth="1"/>
    <col min="10" max="10" width="0.28515625" style="169" customWidth="1"/>
    <col min="11" max="16384" width="9.140625" style="169"/>
  </cols>
  <sheetData>
    <row r="2" spans="2:10" s="168" customFormat="1" ht="33.75" customHeight="1" x14ac:dyDescent="0.2">
      <c r="C2" s="559" t="s">
        <v>541</v>
      </c>
      <c r="D2" s="559"/>
      <c r="E2" s="559"/>
      <c r="F2" s="559"/>
      <c r="G2" s="559"/>
      <c r="H2" s="559"/>
      <c r="I2" s="559"/>
    </row>
    <row r="4" spans="2:10" ht="16.5" x14ac:dyDescent="0.2">
      <c r="C4" s="560" t="s">
        <v>542</v>
      </c>
      <c r="D4" s="560"/>
      <c r="E4" s="560"/>
      <c r="F4" s="560"/>
      <c r="G4" s="560"/>
      <c r="H4" s="560"/>
      <c r="I4" s="560"/>
    </row>
    <row r="5" spans="2:10" ht="16.5" x14ac:dyDescent="0.2">
      <c r="C5" s="560" t="s">
        <v>543</v>
      </c>
      <c r="D5" s="560"/>
      <c r="E5" s="560"/>
      <c r="F5" s="560"/>
      <c r="G5" s="560"/>
      <c r="H5" s="560"/>
      <c r="I5" s="560"/>
    </row>
    <row r="7" spans="2:10" ht="2.25" customHeight="1" thickBot="1" x14ac:dyDescent="0.25">
      <c r="B7" s="561"/>
      <c r="C7" s="561"/>
      <c r="D7" s="561"/>
      <c r="E7" s="561"/>
      <c r="F7" s="561"/>
      <c r="G7" s="561"/>
      <c r="H7" s="561"/>
      <c r="I7" s="561"/>
      <c r="J7" s="561"/>
    </row>
    <row r="8" spans="2:10" ht="34.5" customHeight="1" thickTop="1" thickBot="1" x14ac:dyDescent="0.25">
      <c r="B8" s="561"/>
      <c r="C8" s="170" t="s">
        <v>544</v>
      </c>
      <c r="D8" s="171" t="s">
        <v>545</v>
      </c>
      <c r="E8" s="172" t="s">
        <v>546</v>
      </c>
      <c r="F8" s="172" t="s">
        <v>534</v>
      </c>
      <c r="G8" s="172" t="s">
        <v>547</v>
      </c>
      <c r="H8" s="173" t="s">
        <v>548</v>
      </c>
      <c r="I8" s="174" t="s">
        <v>549</v>
      </c>
      <c r="J8" s="561"/>
    </row>
    <row r="9" spans="2:10" s="180" customFormat="1" ht="27" customHeight="1" thickTop="1" x14ac:dyDescent="0.2">
      <c r="B9" s="561"/>
      <c r="C9" s="175">
        <v>1</v>
      </c>
      <c r="D9" s="176" t="s">
        <v>550</v>
      </c>
      <c r="E9" s="177" t="s">
        <v>267</v>
      </c>
      <c r="F9" s="177" t="s">
        <v>265</v>
      </c>
      <c r="G9" s="177" t="s">
        <v>551</v>
      </c>
      <c r="H9" s="178">
        <v>220000000</v>
      </c>
      <c r="I9" s="179" t="s">
        <v>552</v>
      </c>
      <c r="J9" s="561"/>
    </row>
    <row r="10" spans="2:10" s="180" customFormat="1" ht="27.75" customHeight="1" thickBot="1" x14ac:dyDescent="0.25">
      <c r="B10" s="561"/>
      <c r="C10" s="181">
        <v>2</v>
      </c>
      <c r="D10" s="182" t="s">
        <v>550</v>
      </c>
      <c r="E10" s="183" t="s">
        <v>553</v>
      </c>
      <c r="F10" s="183" t="s">
        <v>265</v>
      </c>
      <c r="G10" s="183" t="s">
        <v>551</v>
      </c>
      <c r="H10" s="184">
        <v>220000000</v>
      </c>
      <c r="I10" s="185" t="s">
        <v>554</v>
      </c>
      <c r="J10" s="561"/>
    </row>
    <row r="11" spans="2:10" ht="32.25" customHeight="1" thickTop="1" thickBot="1" x14ac:dyDescent="0.25">
      <c r="B11" s="561"/>
      <c r="C11" s="562" t="s">
        <v>555</v>
      </c>
      <c r="D11" s="563"/>
      <c r="E11" s="563"/>
      <c r="F11" s="563"/>
      <c r="G11" s="564"/>
      <c r="H11" s="186">
        <f>SUM(H9:H10)</f>
        <v>440000000</v>
      </c>
      <c r="I11" s="187"/>
      <c r="J11" s="561"/>
    </row>
    <row r="12" spans="2:10" ht="3" customHeight="1" thickTop="1" x14ac:dyDescent="0.2">
      <c r="B12" s="561"/>
      <c r="C12" s="565"/>
      <c r="D12" s="565"/>
      <c r="E12" s="565"/>
      <c r="F12" s="565"/>
      <c r="G12" s="565"/>
      <c r="H12" s="565"/>
      <c r="I12" s="565"/>
      <c r="J12" s="561"/>
    </row>
    <row r="14" spans="2:10" s="188" customFormat="1" ht="12" x14ac:dyDescent="0.2">
      <c r="D14" s="189" t="s">
        <v>556</v>
      </c>
    </row>
  </sheetData>
  <mergeCells count="8">
    <mergeCell ref="C2:I2"/>
    <mergeCell ref="C4:I4"/>
    <mergeCell ref="C5:I5"/>
    <mergeCell ref="B7:B12"/>
    <mergeCell ref="C7:J7"/>
    <mergeCell ref="J8:J12"/>
    <mergeCell ref="C11:G11"/>
    <mergeCell ref="C12:I12"/>
  </mergeCells>
  <printOptions horizontalCentered="1"/>
  <pageMargins left="0.70866141732283472" right="0.70866141732283472" top="0.55118110236220474" bottom="0.35433070866141736" header="0.31496062992125984" footer="0.31496062992125984"/>
  <pageSetup paperSize="200"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8"/>
  <sheetViews>
    <sheetView tabSelected="1" view="pageBreakPreview" topLeftCell="B1" zoomScale="55" zoomScaleNormal="70" zoomScaleSheetLayoutView="55" workbookViewId="0">
      <selection activeCell="M5" sqref="M5"/>
    </sheetView>
  </sheetViews>
  <sheetFormatPr defaultColWidth="9.140625" defaultRowHeight="18" x14ac:dyDescent="0.25"/>
  <cols>
    <col min="1" max="1" width="3.140625" style="1" hidden="1" customWidth="1"/>
    <col min="2" max="2" width="1.28515625" style="1" customWidth="1"/>
    <col min="3" max="3" width="7.7109375" style="6" customWidth="1"/>
    <col min="4" max="8" width="3.140625" style="1" hidden="1" customWidth="1"/>
    <col min="9" max="9" width="4.5703125" style="1" hidden="1" customWidth="1"/>
    <col min="10" max="10" width="3.140625" style="1" hidden="1" customWidth="1"/>
    <col min="11" max="11" width="5.7109375" style="1" hidden="1" customWidth="1"/>
    <col min="12" max="12" width="5.5703125" style="1" hidden="1" customWidth="1"/>
    <col min="13" max="13" width="52.42578125" style="5" customWidth="1"/>
    <col min="14" max="14" width="62.140625" style="5" hidden="1" customWidth="1"/>
    <col min="15" max="15" width="19.5703125" style="4" customWidth="1"/>
    <col min="16" max="16" width="36.140625" style="6" customWidth="1"/>
    <col min="17" max="18" width="27.28515625" style="1" hidden="1" customWidth="1"/>
    <col min="19" max="19" width="22.140625" style="1" hidden="1" customWidth="1"/>
    <col min="20" max="21" width="30" style="6" customWidth="1"/>
    <col min="22" max="22" width="21.85546875" style="1" hidden="1" customWidth="1"/>
    <col min="23" max="23" width="25.5703125" style="3" customWidth="1"/>
    <col min="24" max="24" width="25.5703125" style="3" hidden="1" customWidth="1"/>
    <col min="25" max="25" width="29.140625" style="3" customWidth="1"/>
    <col min="26" max="26" width="29.140625" style="3" hidden="1" customWidth="1"/>
    <col min="27" max="27" width="29.7109375" style="1" hidden="1" customWidth="1"/>
    <col min="28" max="29" width="29.7109375" style="421" customWidth="1"/>
    <col min="30" max="30" width="29.140625" style="2" customWidth="1"/>
    <col min="31" max="31" width="24.28515625" style="2" bestFit="1" customWidth="1"/>
    <col min="32" max="32" width="24.28515625" style="2" customWidth="1"/>
    <col min="33" max="40" width="23.5703125" style="2" customWidth="1"/>
    <col min="41" max="41" width="17.42578125" style="2" customWidth="1"/>
    <col min="42" max="16384" width="9.140625" style="1"/>
  </cols>
  <sheetData>
    <row r="1" spans="1:41" ht="6" customHeight="1" x14ac:dyDescent="0.25"/>
    <row r="2" spans="1:41" ht="24" x14ac:dyDescent="0.35">
      <c r="C2" s="566" t="s">
        <v>632</v>
      </c>
      <c r="D2" s="566"/>
      <c r="E2" s="566"/>
      <c r="F2" s="566"/>
      <c r="G2" s="566"/>
      <c r="H2" s="566"/>
      <c r="I2" s="566"/>
      <c r="J2" s="566"/>
      <c r="K2" s="566"/>
      <c r="L2" s="566"/>
      <c r="M2" s="566"/>
      <c r="N2" s="566"/>
      <c r="O2" s="566"/>
      <c r="P2" s="566"/>
      <c r="Q2" s="566"/>
      <c r="R2" s="566"/>
      <c r="S2" s="566"/>
      <c r="T2" s="566"/>
      <c r="U2" s="566"/>
      <c r="V2" s="566"/>
      <c r="W2" s="566"/>
      <c r="X2" s="566"/>
      <c r="Y2" s="566"/>
      <c r="Z2" s="566"/>
      <c r="AA2" s="566"/>
      <c r="AB2" s="413"/>
      <c r="AC2" s="413"/>
    </row>
    <row r="3" spans="1:41" ht="21" customHeight="1" x14ac:dyDescent="0.35">
      <c r="C3" s="567" t="s">
        <v>540</v>
      </c>
      <c r="D3" s="567"/>
      <c r="E3" s="567"/>
      <c r="F3" s="567"/>
      <c r="G3" s="567"/>
      <c r="H3" s="567"/>
      <c r="I3" s="567"/>
      <c r="J3" s="567"/>
      <c r="K3" s="567"/>
      <c r="L3" s="567"/>
      <c r="M3" s="567"/>
      <c r="N3" s="567"/>
      <c r="O3" s="567"/>
      <c r="P3" s="567"/>
      <c r="Q3" s="567"/>
      <c r="R3" s="567"/>
      <c r="S3" s="567"/>
      <c r="T3" s="567"/>
      <c r="U3" s="567"/>
      <c r="V3" s="567"/>
      <c r="W3" s="567"/>
      <c r="X3" s="567"/>
      <c r="Y3" s="567"/>
      <c r="Z3" s="567"/>
      <c r="AA3" s="567"/>
      <c r="AB3" s="433"/>
      <c r="AC3" s="433"/>
    </row>
    <row r="4" spans="1:41" ht="24" x14ac:dyDescent="0.35">
      <c r="C4" s="566" t="s">
        <v>539</v>
      </c>
      <c r="D4" s="566"/>
      <c r="E4" s="566"/>
      <c r="F4" s="566"/>
      <c r="G4" s="566"/>
      <c r="H4" s="566"/>
      <c r="I4" s="566"/>
      <c r="J4" s="566"/>
      <c r="K4" s="566"/>
      <c r="L4" s="566"/>
      <c r="M4" s="566"/>
      <c r="N4" s="566"/>
      <c r="O4" s="566"/>
      <c r="P4" s="566"/>
      <c r="Q4" s="566"/>
      <c r="R4" s="566"/>
      <c r="S4" s="566"/>
      <c r="T4" s="566"/>
      <c r="U4" s="566"/>
      <c r="V4" s="566"/>
      <c r="W4" s="566"/>
      <c r="X4" s="566"/>
      <c r="Y4" s="566"/>
      <c r="Z4" s="566"/>
      <c r="AA4" s="566"/>
      <c r="AB4" s="413"/>
      <c r="AC4" s="413"/>
      <c r="AD4" s="164"/>
    </row>
    <row r="5" spans="1:41" ht="18.75" thickBot="1" x14ac:dyDescent="0.3">
      <c r="M5" s="167"/>
      <c r="N5" s="167"/>
      <c r="P5" s="8"/>
      <c r="Q5" s="3"/>
      <c r="R5" s="3"/>
      <c r="S5" s="3"/>
      <c r="T5" s="8"/>
      <c r="U5" s="8"/>
      <c r="V5" s="3"/>
      <c r="W5" s="166"/>
      <c r="X5" s="166"/>
      <c r="Y5" s="165"/>
      <c r="Z5" s="165"/>
      <c r="AA5" s="3"/>
      <c r="AB5" s="427"/>
      <c r="AC5" s="427"/>
      <c r="AD5" s="164"/>
    </row>
    <row r="6" spans="1:41" s="161" customFormat="1" ht="46.5" customHeight="1" thickTop="1" x14ac:dyDescent="0.25">
      <c r="A6" s="163"/>
      <c r="B6" s="163"/>
      <c r="C6" s="568" t="s">
        <v>538</v>
      </c>
      <c r="D6" s="571" t="s">
        <v>537</v>
      </c>
      <c r="E6" s="572"/>
      <c r="F6" s="572"/>
      <c r="G6" s="572"/>
      <c r="H6" s="572"/>
      <c r="I6" s="572"/>
      <c r="J6" s="572"/>
      <c r="K6" s="572"/>
      <c r="L6" s="573"/>
      <c r="M6" s="580" t="s">
        <v>536</v>
      </c>
      <c r="N6" s="580" t="s">
        <v>535</v>
      </c>
      <c r="O6" s="580" t="s">
        <v>534</v>
      </c>
      <c r="P6" s="583" t="s">
        <v>533</v>
      </c>
      <c r="Q6" s="584"/>
      <c r="R6" s="584"/>
      <c r="S6" s="585"/>
      <c r="T6" s="583" t="s">
        <v>532</v>
      </c>
      <c r="U6" s="584"/>
      <c r="V6" s="585"/>
      <c r="W6" s="571" t="s">
        <v>531</v>
      </c>
      <c r="X6" s="571" t="s">
        <v>531</v>
      </c>
      <c r="Y6" s="604" t="s">
        <v>622</v>
      </c>
      <c r="Z6" s="572" t="s">
        <v>530</v>
      </c>
      <c r="AA6" s="586" t="s">
        <v>529</v>
      </c>
      <c r="AB6" s="434"/>
      <c r="AC6" s="434"/>
      <c r="AD6" s="138">
        <v>449908912062</v>
      </c>
      <c r="AE6" s="162"/>
      <c r="AF6" s="162"/>
      <c r="AG6" s="162"/>
      <c r="AH6" s="162"/>
      <c r="AI6" s="162"/>
      <c r="AJ6" s="162"/>
      <c r="AK6" s="162"/>
      <c r="AL6" s="162"/>
      <c r="AM6" s="162"/>
      <c r="AN6" s="162"/>
      <c r="AO6" s="162"/>
    </row>
    <row r="7" spans="1:41" s="161" customFormat="1" ht="28.5" customHeight="1" x14ac:dyDescent="0.25">
      <c r="A7" s="163"/>
      <c r="B7" s="163"/>
      <c r="C7" s="569"/>
      <c r="D7" s="574"/>
      <c r="E7" s="575"/>
      <c r="F7" s="575"/>
      <c r="G7" s="575"/>
      <c r="H7" s="575"/>
      <c r="I7" s="575"/>
      <c r="J7" s="575"/>
      <c r="K7" s="575"/>
      <c r="L7" s="576"/>
      <c r="M7" s="581"/>
      <c r="N7" s="581"/>
      <c r="O7" s="581"/>
      <c r="P7" s="581" t="s">
        <v>528</v>
      </c>
      <c r="Q7" s="577" t="s">
        <v>527</v>
      </c>
      <c r="R7" s="579"/>
      <c r="S7" s="581" t="s">
        <v>526</v>
      </c>
      <c r="T7" s="581" t="s">
        <v>651</v>
      </c>
      <c r="U7" s="581" t="s">
        <v>652</v>
      </c>
      <c r="V7" s="581" t="s">
        <v>526</v>
      </c>
      <c r="W7" s="574"/>
      <c r="X7" s="574"/>
      <c r="Y7" s="605"/>
      <c r="Z7" s="575"/>
      <c r="AA7" s="587"/>
      <c r="AB7" s="434"/>
      <c r="AC7" s="434"/>
      <c r="AD7" s="162">
        <v>440000000</v>
      </c>
      <c r="AE7" s="162" t="s">
        <v>647</v>
      </c>
      <c r="AF7" s="162"/>
      <c r="AG7" s="162">
        <v>450348912062</v>
      </c>
      <c r="AH7" s="162"/>
      <c r="AI7" s="162"/>
      <c r="AJ7" s="162"/>
      <c r="AK7" s="162"/>
      <c r="AL7" s="162"/>
      <c r="AM7" s="162"/>
      <c r="AN7" s="162"/>
      <c r="AO7" s="162"/>
    </row>
    <row r="8" spans="1:41" s="161" customFormat="1" ht="30" customHeight="1" x14ac:dyDescent="0.25">
      <c r="A8" s="163"/>
      <c r="B8" s="163"/>
      <c r="C8" s="570"/>
      <c r="D8" s="577"/>
      <c r="E8" s="578"/>
      <c r="F8" s="578"/>
      <c r="G8" s="578"/>
      <c r="H8" s="578"/>
      <c r="I8" s="578"/>
      <c r="J8" s="578"/>
      <c r="K8" s="578"/>
      <c r="L8" s="579"/>
      <c r="M8" s="582"/>
      <c r="N8" s="582"/>
      <c r="O8" s="582"/>
      <c r="P8" s="582"/>
      <c r="Q8" s="383" t="s">
        <v>525</v>
      </c>
      <c r="R8" s="383" t="s">
        <v>524</v>
      </c>
      <c r="S8" s="582"/>
      <c r="T8" s="582"/>
      <c r="U8" s="582"/>
      <c r="V8" s="582"/>
      <c r="W8" s="577"/>
      <c r="X8" s="577"/>
      <c r="Y8" s="606"/>
      <c r="Z8" s="578"/>
      <c r="AA8" s="588"/>
      <c r="AB8" s="434"/>
      <c r="AC8" s="434"/>
      <c r="AD8" s="162">
        <v>500000000</v>
      </c>
      <c r="AE8" s="162" t="s">
        <v>648</v>
      </c>
      <c r="AF8" s="162"/>
      <c r="AG8" s="162"/>
      <c r="AH8" s="162"/>
      <c r="AI8" s="162"/>
      <c r="AJ8" s="162"/>
      <c r="AK8" s="162"/>
      <c r="AL8" s="162"/>
      <c r="AM8" s="162"/>
      <c r="AN8" s="162"/>
      <c r="AO8" s="162"/>
    </row>
    <row r="9" spans="1:41" hidden="1" x14ac:dyDescent="0.25">
      <c r="C9" s="160">
        <v>1</v>
      </c>
      <c r="D9" s="591">
        <v>2</v>
      </c>
      <c r="E9" s="592"/>
      <c r="F9" s="592"/>
      <c r="G9" s="592"/>
      <c r="H9" s="592"/>
      <c r="I9" s="592"/>
      <c r="J9" s="592"/>
      <c r="K9" s="592"/>
      <c r="L9" s="592"/>
      <c r="M9" s="159">
        <v>3</v>
      </c>
      <c r="N9" s="159"/>
      <c r="O9" s="158">
        <v>4</v>
      </c>
      <c r="P9" s="384">
        <v>5</v>
      </c>
      <c r="Q9" s="157">
        <v>6</v>
      </c>
      <c r="R9" s="157">
        <v>7</v>
      </c>
      <c r="S9" s="157">
        <v>8</v>
      </c>
      <c r="T9" s="384"/>
      <c r="U9" s="384"/>
      <c r="V9" s="157"/>
      <c r="W9" s="380">
        <v>9</v>
      </c>
      <c r="X9" s="380">
        <v>9</v>
      </c>
      <c r="Y9" s="156"/>
      <c r="Z9" s="450"/>
      <c r="AA9" s="156">
        <v>10</v>
      </c>
      <c r="AB9" s="415"/>
      <c r="AC9" s="415"/>
      <c r="AF9" s="2">
        <f>AF12+440000000</f>
        <v>450348912062</v>
      </c>
      <c r="AH9" s="2">
        <v>450348912062</v>
      </c>
    </row>
    <row r="10" spans="1:41" ht="3.75" customHeight="1" x14ac:dyDescent="0.25">
      <c r="C10" s="27"/>
      <c r="D10" s="155"/>
      <c r="E10" s="155"/>
      <c r="F10" s="155"/>
      <c r="G10" s="155"/>
      <c r="H10" s="155"/>
      <c r="I10" s="155"/>
      <c r="J10" s="155"/>
      <c r="K10" s="155"/>
      <c r="L10" s="155"/>
      <c r="M10" s="154"/>
      <c r="N10" s="154"/>
      <c r="O10" s="153"/>
      <c r="P10" s="385"/>
      <c r="Q10" s="152"/>
      <c r="R10" s="152"/>
      <c r="S10" s="152"/>
      <c r="T10" s="385"/>
      <c r="U10" s="385"/>
      <c r="V10" s="152"/>
      <c r="W10" s="151"/>
      <c r="X10" s="151"/>
      <c r="Y10" s="150"/>
      <c r="Z10" s="155"/>
      <c r="AA10" s="150"/>
      <c r="AB10" s="416"/>
      <c r="AC10" s="416"/>
    </row>
    <row r="11" spans="1:41" s="146" customFormat="1" ht="27" customHeight="1" x14ac:dyDescent="0.25">
      <c r="C11" s="593" t="s">
        <v>523</v>
      </c>
      <c r="D11" s="594"/>
      <c r="E11" s="594"/>
      <c r="F11" s="594"/>
      <c r="G11" s="594"/>
      <c r="H11" s="594"/>
      <c r="I11" s="594"/>
      <c r="J11" s="594"/>
      <c r="K11" s="594"/>
      <c r="L11" s="594"/>
      <c r="M11" s="594"/>
      <c r="N11" s="594"/>
      <c r="O11" s="594"/>
      <c r="P11" s="149">
        <f>P12+P42</f>
        <v>470499950804</v>
      </c>
      <c r="Q11" s="148"/>
      <c r="R11" s="148"/>
      <c r="S11" s="148"/>
      <c r="T11" s="149">
        <f>T12+T42</f>
        <v>449908912062</v>
      </c>
      <c r="U11" s="149">
        <f>U12+U42</f>
        <v>454508912062</v>
      </c>
      <c r="V11" s="148"/>
      <c r="W11" s="148"/>
      <c r="X11" s="148"/>
      <c r="Y11" s="147">
        <f>Y12+Y42</f>
        <v>4600000000</v>
      </c>
      <c r="Z11" s="452">
        <f>Z12+Z42</f>
        <v>-15991038742</v>
      </c>
      <c r="AA11" s="361"/>
      <c r="AB11" s="435"/>
      <c r="AC11" s="435"/>
      <c r="AD11" s="9">
        <f>SUM(AD6:AD10)</f>
        <v>450848912062</v>
      </c>
      <c r="AE11" s="9">
        <f>AD11-U11</f>
        <v>-3660000000</v>
      </c>
      <c r="AF11" s="9"/>
      <c r="AG11" s="9"/>
      <c r="AH11" s="9"/>
      <c r="AI11" s="9"/>
      <c r="AJ11" s="9"/>
      <c r="AK11" s="9"/>
      <c r="AL11" s="9"/>
      <c r="AM11" s="9"/>
      <c r="AN11" s="9"/>
      <c r="AO11" s="9"/>
    </row>
    <row r="12" spans="1:41" s="6" customFormat="1" ht="28.5" customHeight="1" x14ac:dyDescent="0.25">
      <c r="C12" s="145" t="s">
        <v>522</v>
      </c>
      <c r="D12" s="144"/>
      <c r="E12" s="144"/>
      <c r="F12" s="144"/>
      <c r="G12" s="144"/>
      <c r="H12" s="144"/>
      <c r="I12" s="144"/>
      <c r="J12" s="144"/>
      <c r="K12" s="144"/>
      <c r="L12" s="144"/>
      <c r="M12" s="144"/>
      <c r="N12" s="144"/>
      <c r="O12" s="143"/>
      <c r="P12" s="142">
        <f>P13+P23+P33+P35+P37</f>
        <v>12919365300</v>
      </c>
      <c r="Q12" s="141"/>
      <c r="R12" s="141"/>
      <c r="S12" s="141"/>
      <c r="T12" s="142">
        <f>T13+T23+T33+T35+T37</f>
        <v>13835323807</v>
      </c>
      <c r="U12" s="142">
        <f>U13+U23+U33+U35+U37</f>
        <v>13975926507</v>
      </c>
      <c r="V12" s="141"/>
      <c r="W12" s="140"/>
      <c r="X12" s="140"/>
      <c r="Y12" s="139">
        <f>Y13+Y23+Y33+Y35+Y37</f>
        <v>140602700</v>
      </c>
      <c r="Z12" s="453">
        <f>Z13+Z23+Z33+Z35+Z37</f>
        <v>1056561207</v>
      </c>
      <c r="AA12" s="362"/>
      <c r="AB12" s="436"/>
      <c r="AC12" s="436"/>
      <c r="AD12" s="132"/>
      <c r="AE12" s="138"/>
      <c r="AF12" s="138">
        <v>449908912062</v>
      </c>
      <c r="AG12" s="132"/>
      <c r="AH12" s="132"/>
      <c r="AI12" s="132"/>
      <c r="AJ12" s="132"/>
      <c r="AK12" s="132"/>
      <c r="AL12" s="132"/>
      <c r="AM12" s="132"/>
      <c r="AN12" s="132"/>
      <c r="AO12" s="132"/>
    </row>
    <row r="13" spans="1:41" s="122" customFormat="1" ht="46.5" customHeight="1" x14ac:dyDescent="0.25">
      <c r="C13" s="129" t="s">
        <v>41</v>
      </c>
      <c r="D13" s="128" t="s">
        <v>41</v>
      </c>
      <c r="E13" s="128" t="s">
        <v>41</v>
      </c>
      <c r="F13" s="595" t="s">
        <v>521</v>
      </c>
      <c r="G13" s="595"/>
      <c r="H13" s="595"/>
      <c r="I13" s="595"/>
      <c r="J13" s="595"/>
      <c r="K13" s="595"/>
      <c r="L13" s="595"/>
      <c r="M13" s="596"/>
      <c r="N13" s="127" t="s">
        <v>520</v>
      </c>
      <c r="O13" s="137"/>
      <c r="P13" s="57">
        <f>SUM(P14:P22)</f>
        <v>5391571940</v>
      </c>
      <c r="Q13" s="57">
        <f>SUM(Q14:Q22)</f>
        <v>5391571940</v>
      </c>
      <c r="R13" s="126"/>
      <c r="S13" s="126"/>
      <c r="T13" s="57">
        <f>SUM(T14:T22)</f>
        <v>5053071140</v>
      </c>
      <c r="U13" s="57">
        <f>SUM(U14:U22)</f>
        <v>5125016140</v>
      </c>
      <c r="V13" s="126"/>
      <c r="W13" s="136"/>
      <c r="X13" s="136"/>
      <c r="Y13" s="462">
        <f>SUM(Y14:Y22)</f>
        <v>71945000</v>
      </c>
      <c r="Z13" s="454">
        <f>SUM(Z14:Z22)</f>
        <v>-266555800</v>
      </c>
      <c r="AA13" s="363"/>
      <c r="AB13" s="437"/>
      <c r="AC13" s="437"/>
      <c r="AD13" s="123"/>
      <c r="AE13" s="123"/>
      <c r="AF13" s="123"/>
      <c r="AG13" s="123"/>
      <c r="AH13" s="123"/>
      <c r="AI13" s="123"/>
      <c r="AJ13" s="123"/>
      <c r="AK13" s="123"/>
      <c r="AL13" s="123"/>
      <c r="AM13" s="123"/>
      <c r="AN13" s="123"/>
      <c r="AO13" s="123"/>
    </row>
    <row r="14" spans="1:41" s="6" customFormat="1" ht="37.5" customHeight="1" x14ac:dyDescent="0.25">
      <c r="C14" s="27">
        <v>1</v>
      </c>
      <c r="D14" s="99" t="s">
        <v>12</v>
      </c>
      <c r="E14" s="99" t="s">
        <v>10</v>
      </c>
      <c r="F14" s="105"/>
      <c r="G14" s="99" t="s">
        <v>12</v>
      </c>
      <c r="H14" s="99" t="s">
        <v>10</v>
      </c>
      <c r="I14" s="99" t="s">
        <v>11</v>
      </c>
      <c r="J14" s="99" t="s">
        <v>10</v>
      </c>
      <c r="K14" s="99" t="s">
        <v>499</v>
      </c>
      <c r="L14" s="99" t="s">
        <v>36</v>
      </c>
      <c r="M14" s="98" t="s">
        <v>519</v>
      </c>
      <c r="N14" s="98" t="s">
        <v>518</v>
      </c>
      <c r="O14" s="97" t="s">
        <v>142</v>
      </c>
      <c r="P14" s="104">
        <v>10000000</v>
      </c>
      <c r="Q14" s="104">
        <v>10000000</v>
      </c>
      <c r="R14" s="104"/>
      <c r="S14" s="96" t="s">
        <v>435</v>
      </c>
      <c r="T14" s="135">
        <v>6820000</v>
      </c>
      <c r="U14" s="95">
        <v>6820000</v>
      </c>
      <c r="V14" s="96" t="s">
        <v>435</v>
      </c>
      <c r="W14" s="447"/>
      <c r="X14" s="93" t="s">
        <v>434</v>
      </c>
      <c r="Y14" s="463">
        <f>U14-T14</f>
        <v>0</v>
      </c>
      <c r="Z14" s="455">
        <f t="shared" ref="Z14:Z22" si="0">U14-P14</f>
        <v>-3180000</v>
      </c>
      <c r="AA14" s="364"/>
      <c r="AB14" s="438"/>
      <c r="AC14" s="438"/>
      <c r="AD14" s="132"/>
      <c r="AE14" s="132"/>
      <c r="AF14" s="132"/>
      <c r="AG14" s="132"/>
      <c r="AH14" s="132"/>
      <c r="AI14" s="132"/>
      <c r="AJ14" s="132"/>
      <c r="AK14" s="132"/>
      <c r="AL14" s="132"/>
      <c r="AM14" s="132"/>
      <c r="AN14" s="132"/>
      <c r="AO14" s="132"/>
    </row>
    <row r="15" spans="1:41" s="6" customFormat="1" ht="37.5" customHeight="1" x14ac:dyDescent="0.25">
      <c r="C15" s="27">
        <f t="shared" ref="C15:C22" si="1">C14+1</f>
        <v>2</v>
      </c>
      <c r="D15" s="99" t="s">
        <v>12</v>
      </c>
      <c r="E15" s="99" t="s">
        <v>10</v>
      </c>
      <c r="F15" s="105"/>
      <c r="G15" s="99" t="s">
        <v>12</v>
      </c>
      <c r="H15" s="99" t="s">
        <v>10</v>
      </c>
      <c r="I15" s="99" t="s">
        <v>11</v>
      </c>
      <c r="J15" s="99" t="s">
        <v>10</v>
      </c>
      <c r="K15" s="99" t="s">
        <v>499</v>
      </c>
      <c r="L15" s="99" t="s">
        <v>32</v>
      </c>
      <c r="M15" s="98" t="s">
        <v>517</v>
      </c>
      <c r="N15" s="98" t="s">
        <v>516</v>
      </c>
      <c r="O15" s="97" t="s">
        <v>142</v>
      </c>
      <c r="P15" s="104">
        <v>1891608000</v>
      </c>
      <c r="Q15" s="104">
        <v>1891608000</v>
      </c>
      <c r="R15" s="104"/>
      <c r="S15" s="96" t="s">
        <v>435</v>
      </c>
      <c r="T15" s="135">
        <v>1669800000</v>
      </c>
      <c r="U15" s="135">
        <v>1669800000</v>
      </c>
      <c r="V15" s="96" t="s">
        <v>435</v>
      </c>
      <c r="W15" s="447"/>
      <c r="X15" s="93" t="s">
        <v>434</v>
      </c>
      <c r="Y15" s="463">
        <f t="shared" ref="Y15:Y41" si="2">U15-T15</f>
        <v>0</v>
      </c>
      <c r="Z15" s="455">
        <f t="shared" si="0"/>
        <v>-221808000</v>
      </c>
      <c r="AA15" s="364"/>
      <c r="AB15" s="438"/>
      <c r="AC15" s="438"/>
      <c r="AD15" s="132"/>
      <c r="AE15" s="132"/>
      <c r="AF15" s="132"/>
      <c r="AG15" s="132"/>
      <c r="AH15" s="132"/>
      <c r="AI15" s="132"/>
      <c r="AJ15" s="132"/>
      <c r="AK15" s="132"/>
      <c r="AL15" s="132"/>
      <c r="AM15" s="132"/>
      <c r="AN15" s="132"/>
      <c r="AO15" s="132"/>
    </row>
    <row r="16" spans="1:41" s="6" customFormat="1" ht="61.5" customHeight="1" x14ac:dyDescent="0.25">
      <c r="C16" s="27">
        <f t="shared" si="1"/>
        <v>3</v>
      </c>
      <c r="D16" s="99" t="s">
        <v>12</v>
      </c>
      <c r="E16" s="99" t="s">
        <v>10</v>
      </c>
      <c r="F16" s="105"/>
      <c r="G16" s="99" t="s">
        <v>12</v>
      </c>
      <c r="H16" s="99" t="s">
        <v>10</v>
      </c>
      <c r="I16" s="99" t="s">
        <v>11</v>
      </c>
      <c r="J16" s="99" t="s">
        <v>10</v>
      </c>
      <c r="K16" s="99" t="s">
        <v>499</v>
      </c>
      <c r="L16" s="99" t="s">
        <v>69</v>
      </c>
      <c r="M16" s="98" t="s">
        <v>515</v>
      </c>
      <c r="N16" s="98" t="s">
        <v>514</v>
      </c>
      <c r="O16" s="97" t="s">
        <v>142</v>
      </c>
      <c r="P16" s="104">
        <v>1977271440</v>
      </c>
      <c r="Q16" s="104">
        <v>1977271440</v>
      </c>
      <c r="R16" s="104"/>
      <c r="S16" s="96" t="s">
        <v>513</v>
      </c>
      <c r="T16" s="51">
        <v>1791555390</v>
      </c>
      <c r="U16" s="51">
        <v>1791555390</v>
      </c>
      <c r="V16" s="84" t="s">
        <v>512</v>
      </c>
      <c r="W16" s="448"/>
      <c r="X16" s="133" t="s">
        <v>434</v>
      </c>
      <c r="Y16" s="463">
        <f t="shared" si="2"/>
        <v>0</v>
      </c>
      <c r="Z16" s="456">
        <f t="shared" si="0"/>
        <v>-185716050</v>
      </c>
      <c r="AA16" s="364"/>
      <c r="AB16" s="438"/>
      <c r="AC16" s="438"/>
      <c r="AD16" s="132"/>
      <c r="AE16" s="132"/>
      <c r="AF16" s="132"/>
      <c r="AG16" s="132"/>
      <c r="AH16" s="132"/>
      <c r="AI16" s="132"/>
      <c r="AJ16" s="132"/>
      <c r="AK16" s="132"/>
      <c r="AL16" s="132"/>
      <c r="AM16" s="132"/>
      <c r="AN16" s="132"/>
      <c r="AO16" s="132"/>
    </row>
    <row r="17" spans="3:41" s="6" customFormat="1" ht="37.5" customHeight="1" x14ac:dyDescent="0.25">
      <c r="C17" s="27">
        <f t="shared" si="1"/>
        <v>4</v>
      </c>
      <c r="D17" s="99" t="s">
        <v>12</v>
      </c>
      <c r="E17" s="99" t="s">
        <v>10</v>
      </c>
      <c r="F17" s="105"/>
      <c r="G17" s="99" t="s">
        <v>12</v>
      </c>
      <c r="H17" s="99" t="s">
        <v>10</v>
      </c>
      <c r="I17" s="99" t="s">
        <v>11</v>
      </c>
      <c r="J17" s="99" t="s">
        <v>10</v>
      </c>
      <c r="K17" s="99" t="s">
        <v>499</v>
      </c>
      <c r="L17" s="99" t="s">
        <v>97</v>
      </c>
      <c r="M17" s="98" t="s">
        <v>511</v>
      </c>
      <c r="N17" s="98" t="s">
        <v>510</v>
      </c>
      <c r="O17" s="97" t="s">
        <v>142</v>
      </c>
      <c r="P17" s="104">
        <v>200000000</v>
      </c>
      <c r="Q17" s="104">
        <v>200000000</v>
      </c>
      <c r="R17" s="104"/>
      <c r="S17" s="96" t="s">
        <v>435</v>
      </c>
      <c r="T17" s="51">
        <v>162530000</v>
      </c>
      <c r="U17" s="51">
        <v>178711000</v>
      </c>
      <c r="V17" s="134" t="s">
        <v>435</v>
      </c>
      <c r="W17" s="448" t="s">
        <v>434</v>
      </c>
      <c r="X17" s="133" t="s">
        <v>434</v>
      </c>
      <c r="Y17" s="463">
        <f t="shared" si="2"/>
        <v>16181000</v>
      </c>
      <c r="Z17" s="456">
        <f t="shared" si="0"/>
        <v>-21289000</v>
      </c>
      <c r="AA17" s="364"/>
      <c r="AB17" s="438"/>
      <c r="AC17" s="438"/>
      <c r="AD17" s="132"/>
      <c r="AE17" s="132"/>
      <c r="AF17" s="132"/>
      <c r="AG17" s="132"/>
      <c r="AH17" s="132"/>
      <c r="AI17" s="132"/>
      <c r="AJ17" s="132"/>
      <c r="AK17" s="132"/>
      <c r="AL17" s="132"/>
      <c r="AM17" s="132"/>
      <c r="AN17" s="132"/>
      <c r="AO17" s="132"/>
    </row>
    <row r="18" spans="3:41" s="6" customFormat="1" ht="36" x14ac:dyDescent="0.25">
      <c r="C18" s="27">
        <f t="shared" si="1"/>
        <v>5</v>
      </c>
      <c r="D18" s="99" t="s">
        <v>12</v>
      </c>
      <c r="E18" s="99" t="s">
        <v>10</v>
      </c>
      <c r="F18" s="105"/>
      <c r="G18" s="99" t="s">
        <v>12</v>
      </c>
      <c r="H18" s="99" t="s">
        <v>10</v>
      </c>
      <c r="I18" s="99" t="s">
        <v>11</v>
      </c>
      <c r="J18" s="99" t="s">
        <v>10</v>
      </c>
      <c r="K18" s="99" t="s">
        <v>499</v>
      </c>
      <c r="L18" s="99" t="s">
        <v>93</v>
      </c>
      <c r="M18" s="98" t="s">
        <v>509</v>
      </c>
      <c r="N18" s="98" t="s">
        <v>508</v>
      </c>
      <c r="O18" s="97" t="s">
        <v>142</v>
      </c>
      <c r="P18" s="104">
        <v>172500000</v>
      </c>
      <c r="Q18" s="104">
        <v>172500000</v>
      </c>
      <c r="R18" s="104"/>
      <c r="S18" s="96" t="s">
        <v>435</v>
      </c>
      <c r="T18" s="51">
        <v>142365750</v>
      </c>
      <c r="U18" s="51">
        <v>142365750</v>
      </c>
      <c r="V18" s="134" t="s">
        <v>435</v>
      </c>
      <c r="W18" s="448"/>
      <c r="X18" s="133" t="s">
        <v>434</v>
      </c>
      <c r="Y18" s="463">
        <f t="shared" si="2"/>
        <v>0</v>
      </c>
      <c r="Z18" s="456">
        <f t="shared" si="0"/>
        <v>-30134250</v>
      </c>
      <c r="AA18" s="364"/>
      <c r="AB18" s="438"/>
      <c r="AC18" s="438"/>
      <c r="AD18" s="132"/>
      <c r="AE18" s="132"/>
      <c r="AF18" s="132"/>
      <c r="AG18" s="132"/>
      <c r="AH18" s="132"/>
      <c r="AI18" s="132"/>
      <c r="AJ18" s="132"/>
      <c r="AK18" s="132"/>
      <c r="AL18" s="132"/>
      <c r="AM18" s="132"/>
      <c r="AN18" s="132"/>
      <c r="AO18" s="132"/>
    </row>
    <row r="19" spans="3:41" s="6" customFormat="1" ht="35.25" customHeight="1" x14ac:dyDescent="0.25">
      <c r="C19" s="27">
        <f t="shared" si="1"/>
        <v>6</v>
      </c>
      <c r="D19" s="99" t="s">
        <v>12</v>
      </c>
      <c r="E19" s="99" t="s">
        <v>10</v>
      </c>
      <c r="F19" s="105"/>
      <c r="G19" s="99" t="s">
        <v>12</v>
      </c>
      <c r="H19" s="99" t="s">
        <v>10</v>
      </c>
      <c r="I19" s="99" t="s">
        <v>11</v>
      </c>
      <c r="J19" s="99" t="s">
        <v>10</v>
      </c>
      <c r="K19" s="99" t="s">
        <v>499</v>
      </c>
      <c r="L19" s="99" t="s">
        <v>90</v>
      </c>
      <c r="M19" s="98" t="s">
        <v>507</v>
      </c>
      <c r="N19" s="98" t="s">
        <v>506</v>
      </c>
      <c r="O19" s="97" t="s">
        <v>142</v>
      </c>
      <c r="P19" s="104">
        <v>30000000</v>
      </c>
      <c r="Q19" s="104">
        <v>30000000</v>
      </c>
      <c r="R19" s="104"/>
      <c r="S19" s="96" t="s">
        <v>435</v>
      </c>
      <c r="T19" s="51">
        <v>30000000</v>
      </c>
      <c r="U19" s="51">
        <v>30000000</v>
      </c>
      <c r="V19" s="134" t="s">
        <v>435</v>
      </c>
      <c r="W19" s="448"/>
      <c r="X19" s="133"/>
      <c r="Y19" s="463">
        <f t="shared" si="2"/>
        <v>0</v>
      </c>
      <c r="Z19" s="456">
        <f t="shared" si="0"/>
        <v>0</v>
      </c>
      <c r="AA19" s="364"/>
      <c r="AB19" s="438"/>
      <c r="AC19" s="438"/>
      <c r="AD19" s="132"/>
      <c r="AE19" s="132"/>
      <c r="AF19" s="132"/>
      <c r="AG19" s="132"/>
      <c r="AH19" s="132"/>
      <c r="AI19" s="132"/>
      <c r="AJ19" s="132"/>
      <c r="AK19" s="132"/>
      <c r="AL19" s="132"/>
      <c r="AM19" s="132"/>
      <c r="AN19" s="132"/>
      <c r="AO19" s="132"/>
    </row>
    <row r="20" spans="3:41" s="6" customFormat="1" ht="57" customHeight="1" x14ac:dyDescent="0.25">
      <c r="C20" s="27">
        <f t="shared" si="1"/>
        <v>7</v>
      </c>
      <c r="D20" s="99" t="s">
        <v>12</v>
      </c>
      <c r="E20" s="99" t="s">
        <v>10</v>
      </c>
      <c r="F20" s="105"/>
      <c r="G20" s="99" t="s">
        <v>12</v>
      </c>
      <c r="H20" s="99" t="s">
        <v>10</v>
      </c>
      <c r="I20" s="99" t="s">
        <v>11</v>
      </c>
      <c r="J20" s="99" t="s">
        <v>10</v>
      </c>
      <c r="K20" s="99" t="s">
        <v>499</v>
      </c>
      <c r="L20" s="99" t="s">
        <v>275</v>
      </c>
      <c r="M20" s="98" t="s">
        <v>505</v>
      </c>
      <c r="N20" s="98" t="s">
        <v>504</v>
      </c>
      <c r="O20" s="97" t="s">
        <v>142</v>
      </c>
      <c r="P20" s="104">
        <v>30000000</v>
      </c>
      <c r="Q20" s="104">
        <v>30000000</v>
      </c>
      <c r="R20" s="104"/>
      <c r="S20" s="96" t="s">
        <v>503</v>
      </c>
      <c r="T20" s="51">
        <v>30000000</v>
      </c>
      <c r="U20" s="51">
        <v>30000000</v>
      </c>
      <c r="V20" s="96" t="s">
        <v>503</v>
      </c>
      <c r="W20" s="447"/>
      <c r="X20" s="93"/>
      <c r="Y20" s="463">
        <f t="shared" si="2"/>
        <v>0</v>
      </c>
      <c r="Z20" s="455">
        <f t="shared" si="0"/>
        <v>0</v>
      </c>
      <c r="AA20" s="364"/>
      <c r="AB20" s="438"/>
      <c r="AC20" s="438"/>
      <c r="AD20" s="132"/>
      <c r="AE20" s="132"/>
      <c r="AF20" s="132"/>
      <c r="AG20" s="132"/>
      <c r="AH20" s="132"/>
      <c r="AI20" s="132"/>
      <c r="AJ20" s="132"/>
      <c r="AK20" s="132"/>
      <c r="AL20" s="132"/>
      <c r="AM20" s="132"/>
      <c r="AN20" s="132"/>
      <c r="AO20" s="132"/>
    </row>
    <row r="21" spans="3:41" ht="44.25" customHeight="1" x14ac:dyDescent="0.25">
      <c r="C21" s="27">
        <f t="shared" si="1"/>
        <v>8</v>
      </c>
      <c r="D21" s="99" t="s">
        <v>12</v>
      </c>
      <c r="E21" s="99" t="s">
        <v>10</v>
      </c>
      <c r="F21" s="105"/>
      <c r="G21" s="99" t="s">
        <v>12</v>
      </c>
      <c r="H21" s="99" t="s">
        <v>10</v>
      </c>
      <c r="I21" s="99" t="s">
        <v>11</v>
      </c>
      <c r="J21" s="99" t="s">
        <v>10</v>
      </c>
      <c r="K21" s="99" t="s">
        <v>499</v>
      </c>
      <c r="L21" s="99" t="s">
        <v>183</v>
      </c>
      <c r="M21" s="98" t="s">
        <v>502</v>
      </c>
      <c r="N21" s="98" t="s">
        <v>501</v>
      </c>
      <c r="O21" s="131" t="s">
        <v>500</v>
      </c>
      <c r="P21" s="104">
        <v>755192500</v>
      </c>
      <c r="Q21" s="104">
        <v>755192500</v>
      </c>
      <c r="R21" s="104"/>
      <c r="S21" s="96" t="s">
        <v>435</v>
      </c>
      <c r="T21" s="51">
        <v>895000000</v>
      </c>
      <c r="U21" s="51">
        <v>950764000</v>
      </c>
      <c r="V21" s="130" t="s">
        <v>435</v>
      </c>
      <c r="W21" s="447" t="s">
        <v>434</v>
      </c>
      <c r="X21" s="93" t="s">
        <v>434</v>
      </c>
      <c r="Y21" s="463">
        <f t="shared" si="2"/>
        <v>55764000</v>
      </c>
      <c r="Z21" s="455">
        <f t="shared" si="0"/>
        <v>195571500</v>
      </c>
      <c r="AA21" s="365"/>
      <c r="AB21" s="439"/>
      <c r="AC21" s="439"/>
    </row>
    <row r="22" spans="3:41" ht="42.75" customHeight="1" x14ac:dyDescent="0.25">
      <c r="C22" s="27">
        <f t="shared" si="1"/>
        <v>9</v>
      </c>
      <c r="D22" s="99" t="s">
        <v>12</v>
      </c>
      <c r="E22" s="99" t="s">
        <v>10</v>
      </c>
      <c r="F22" s="105"/>
      <c r="G22" s="99" t="s">
        <v>12</v>
      </c>
      <c r="H22" s="99" t="s">
        <v>10</v>
      </c>
      <c r="I22" s="99" t="s">
        <v>11</v>
      </c>
      <c r="J22" s="99" t="s">
        <v>10</v>
      </c>
      <c r="K22" s="99" t="s">
        <v>499</v>
      </c>
      <c r="L22" s="99" t="s">
        <v>178</v>
      </c>
      <c r="M22" s="98" t="s">
        <v>498</v>
      </c>
      <c r="N22" s="98" t="s">
        <v>497</v>
      </c>
      <c r="O22" s="97" t="s">
        <v>142</v>
      </c>
      <c r="P22" s="104">
        <v>325000000</v>
      </c>
      <c r="Q22" s="104">
        <v>325000000</v>
      </c>
      <c r="R22" s="104"/>
      <c r="S22" s="96" t="s">
        <v>496</v>
      </c>
      <c r="T22" s="51">
        <v>325000000</v>
      </c>
      <c r="U22" s="51">
        <v>325000000</v>
      </c>
      <c r="V22" s="84" t="s">
        <v>496</v>
      </c>
      <c r="W22" s="447"/>
      <c r="X22" s="93"/>
      <c r="Y22" s="463">
        <f t="shared" si="2"/>
        <v>0</v>
      </c>
      <c r="Z22" s="455">
        <f t="shared" si="0"/>
        <v>0</v>
      </c>
      <c r="AA22" s="365"/>
      <c r="AB22" s="439"/>
      <c r="AC22" s="439"/>
    </row>
    <row r="23" spans="3:41" s="122" customFormat="1" ht="39.75" customHeight="1" x14ac:dyDescent="0.25">
      <c r="C23" s="129" t="s">
        <v>328</v>
      </c>
      <c r="D23" s="128" t="s">
        <v>41</v>
      </c>
      <c r="E23" s="128" t="s">
        <v>328</v>
      </c>
      <c r="F23" s="597" t="s">
        <v>495</v>
      </c>
      <c r="G23" s="597"/>
      <c r="H23" s="597"/>
      <c r="I23" s="597"/>
      <c r="J23" s="597"/>
      <c r="K23" s="597"/>
      <c r="L23" s="597"/>
      <c r="M23" s="598"/>
      <c r="N23" s="127" t="s">
        <v>494</v>
      </c>
      <c r="O23" s="125"/>
      <c r="P23" s="57">
        <f>SUM(P24:P32)</f>
        <v>5553165360</v>
      </c>
      <c r="Q23" s="57">
        <f>SUM(Q24:Q32)</f>
        <v>1293265360</v>
      </c>
      <c r="R23" s="126"/>
      <c r="S23" s="125"/>
      <c r="T23" s="57">
        <f>SUM(T24:T32)</f>
        <v>6976150467</v>
      </c>
      <c r="U23" s="57">
        <f>SUM(U24:U32)</f>
        <v>6986908167</v>
      </c>
      <c r="V23" s="125"/>
      <c r="W23" s="124"/>
      <c r="X23" s="124"/>
      <c r="Y23" s="462">
        <f>SUM(Y24:Y32)</f>
        <v>10757700</v>
      </c>
      <c r="Z23" s="454">
        <f>SUM(Z24:Z32)</f>
        <v>1433742807</v>
      </c>
      <c r="AA23" s="363"/>
      <c r="AB23" s="437"/>
      <c r="AC23" s="437"/>
      <c r="AD23" s="123"/>
      <c r="AE23" s="123"/>
      <c r="AF23" s="123"/>
      <c r="AG23" s="123"/>
      <c r="AH23" s="123"/>
      <c r="AI23" s="123"/>
      <c r="AJ23" s="123"/>
      <c r="AK23" s="123"/>
      <c r="AL23" s="123"/>
      <c r="AM23" s="123"/>
      <c r="AN23" s="123"/>
      <c r="AO23" s="123"/>
    </row>
    <row r="24" spans="3:41" s="28" customFormat="1" ht="46.5" customHeight="1" x14ac:dyDescent="0.25">
      <c r="C24" s="39">
        <f>C22+1</f>
        <v>10</v>
      </c>
      <c r="D24" s="38" t="s">
        <v>12</v>
      </c>
      <c r="E24" s="38" t="s">
        <v>10</v>
      </c>
      <c r="F24" s="76"/>
      <c r="G24" s="38" t="s">
        <v>12</v>
      </c>
      <c r="H24" s="38" t="s">
        <v>10</v>
      </c>
      <c r="I24" s="38" t="s">
        <v>11</v>
      </c>
      <c r="J24" s="38" t="s">
        <v>10</v>
      </c>
      <c r="K24" s="38" t="s">
        <v>459</v>
      </c>
      <c r="L24" s="38" t="s">
        <v>32</v>
      </c>
      <c r="M24" s="37" t="s">
        <v>493</v>
      </c>
      <c r="N24" s="37" t="s">
        <v>492</v>
      </c>
      <c r="O24" s="36" t="s">
        <v>142</v>
      </c>
      <c r="P24" s="35">
        <v>164000000</v>
      </c>
      <c r="Q24" s="35"/>
      <c r="R24" s="35">
        <v>164000000</v>
      </c>
      <c r="S24" s="33" t="s">
        <v>491</v>
      </c>
      <c r="T24" s="51">
        <v>384991700</v>
      </c>
      <c r="U24" s="51">
        <v>384991700</v>
      </c>
      <c r="V24" s="33" t="s">
        <v>490</v>
      </c>
      <c r="W24" s="30"/>
      <c r="X24" s="30" t="s">
        <v>434</v>
      </c>
      <c r="Y24" s="463">
        <f t="shared" si="2"/>
        <v>0</v>
      </c>
      <c r="Z24" s="455">
        <f t="shared" ref="Z24:Z32" si="3">U24-P24</f>
        <v>220991700</v>
      </c>
      <c r="AA24" s="366"/>
      <c r="AB24" s="432"/>
      <c r="AC24" s="432"/>
      <c r="AD24" s="29"/>
      <c r="AE24" s="29"/>
      <c r="AF24" s="29"/>
      <c r="AG24" s="29"/>
      <c r="AH24" s="29"/>
      <c r="AI24" s="29"/>
      <c r="AJ24" s="29"/>
      <c r="AK24" s="29"/>
      <c r="AL24" s="29"/>
      <c r="AM24" s="29"/>
      <c r="AN24" s="29"/>
      <c r="AO24" s="29"/>
    </row>
    <row r="25" spans="3:41" s="28" customFormat="1" ht="78" customHeight="1" x14ac:dyDescent="0.25">
      <c r="C25" s="39">
        <f t="shared" ref="C25:C32" si="4">C24+1</f>
        <v>11</v>
      </c>
      <c r="D25" s="38" t="s">
        <v>12</v>
      </c>
      <c r="E25" s="38" t="s">
        <v>10</v>
      </c>
      <c r="F25" s="76"/>
      <c r="G25" s="38" t="s">
        <v>12</v>
      </c>
      <c r="H25" s="38" t="s">
        <v>10</v>
      </c>
      <c r="I25" s="38" t="s">
        <v>11</v>
      </c>
      <c r="J25" s="38" t="s">
        <v>10</v>
      </c>
      <c r="K25" s="38" t="s">
        <v>459</v>
      </c>
      <c r="L25" s="38" t="s">
        <v>8</v>
      </c>
      <c r="M25" s="37" t="s">
        <v>489</v>
      </c>
      <c r="N25" s="37" t="s">
        <v>488</v>
      </c>
      <c r="O25" s="36" t="s">
        <v>142</v>
      </c>
      <c r="P25" s="85">
        <v>452890000</v>
      </c>
      <c r="Q25" s="85">
        <v>452890000</v>
      </c>
      <c r="R25" s="85"/>
      <c r="S25" s="84" t="s">
        <v>487</v>
      </c>
      <c r="T25" s="51">
        <v>1220111867</v>
      </c>
      <c r="U25" s="51">
        <f>1482829967+250000000-440000000+3346350+940000-990000+22413000+682000-2700000-50000000-1</f>
        <v>1266521316</v>
      </c>
      <c r="V25" s="84" t="s">
        <v>486</v>
      </c>
      <c r="W25" s="447" t="s">
        <v>434</v>
      </c>
      <c r="X25" s="88"/>
      <c r="Y25" s="118">
        <f t="shared" si="2"/>
        <v>46409449</v>
      </c>
      <c r="Z25" s="456">
        <f t="shared" si="3"/>
        <v>813631316</v>
      </c>
      <c r="AA25" s="366"/>
      <c r="AB25" s="432"/>
      <c r="AC25" s="432"/>
      <c r="AD25" s="121" t="s">
        <v>485</v>
      </c>
      <c r="AE25" s="29"/>
      <c r="AF25" s="29"/>
      <c r="AG25" s="29"/>
      <c r="AH25" s="29"/>
      <c r="AI25" s="29"/>
      <c r="AJ25" s="29"/>
      <c r="AK25" s="29"/>
      <c r="AL25" s="29"/>
      <c r="AM25" s="29"/>
      <c r="AN25" s="29"/>
      <c r="AO25" s="29"/>
    </row>
    <row r="26" spans="3:41" s="28" customFormat="1" ht="60.75" customHeight="1" x14ac:dyDescent="0.25">
      <c r="C26" s="39">
        <f t="shared" si="4"/>
        <v>12</v>
      </c>
      <c r="D26" s="38" t="s">
        <v>12</v>
      </c>
      <c r="E26" s="38" t="s">
        <v>10</v>
      </c>
      <c r="F26" s="76"/>
      <c r="G26" s="38" t="s">
        <v>12</v>
      </c>
      <c r="H26" s="38" t="s">
        <v>10</v>
      </c>
      <c r="I26" s="38" t="s">
        <v>11</v>
      </c>
      <c r="J26" s="38" t="s">
        <v>10</v>
      </c>
      <c r="K26" s="38" t="s">
        <v>459</v>
      </c>
      <c r="L26" s="38" t="s">
        <v>125</v>
      </c>
      <c r="M26" s="37" t="s">
        <v>484</v>
      </c>
      <c r="N26" s="37" t="s">
        <v>483</v>
      </c>
      <c r="O26" s="36" t="s">
        <v>142</v>
      </c>
      <c r="P26" s="85">
        <v>350000000</v>
      </c>
      <c r="Q26" s="85">
        <v>350000000</v>
      </c>
      <c r="R26" s="85"/>
      <c r="S26" s="84" t="s">
        <v>482</v>
      </c>
      <c r="T26" s="51">
        <v>409400000</v>
      </c>
      <c r="U26" s="51">
        <v>409400000</v>
      </c>
      <c r="V26" s="84" t="s">
        <v>481</v>
      </c>
      <c r="W26" s="88"/>
      <c r="X26" s="88" t="s">
        <v>434</v>
      </c>
      <c r="Y26" s="118">
        <f t="shared" si="2"/>
        <v>0</v>
      </c>
      <c r="Z26" s="456">
        <f t="shared" si="3"/>
        <v>59400000</v>
      </c>
      <c r="AA26" s="366"/>
      <c r="AB26" s="432"/>
      <c r="AC26" s="432"/>
      <c r="AD26" s="29"/>
      <c r="AE26" s="29"/>
      <c r="AF26" s="29"/>
      <c r="AG26" s="29"/>
      <c r="AH26" s="29"/>
      <c r="AI26" s="29"/>
      <c r="AJ26" s="29"/>
      <c r="AK26" s="29"/>
      <c r="AL26" s="29"/>
      <c r="AM26" s="29"/>
      <c r="AN26" s="29"/>
      <c r="AO26" s="29"/>
    </row>
    <row r="27" spans="3:41" s="28" customFormat="1" ht="77.25" customHeight="1" x14ac:dyDescent="0.25">
      <c r="C27" s="39">
        <f t="shared" si="4"/>
        <v>13</v>
      </c>
      <c r="D27" s="38" t="s">
        <v>12</v>
      </c>
      <c r="E27" s="38" t="s">
        <v>10</v>
      </c>
      <c r="F27" s="76"/>
      <c r="G27" s="38" t="s">
        <v>12</v>
      </c>
      <c r="H27" s="38" t="s">
        <v>10</v>
      </c>
      <c r="I27" s="38" t="s">
        <v>11</v>
      </c>
      <c r="J27" s="38" t="s">
        <v>10</v>
      </c>
      <c r="K27" s="38" t="s">
        <v>459</v>
      </c>
      <c r="L27" s="38" t="s">
        <v>101</v>
      </c>
      <c r="M27" s="37" t="s">
        <v>480</v>
      </c>
      <c r="N27" s="37" t="s">
        <v>479</v>
      </c>
      <c r="O27" s="36" t="s">
        <v>142</v>
      </c>
      <c r="P27" s="85">
        <v>150000000</v>
      </c>
      <c r="Q27" s="85">
        <v>150000000</v>
      </c>
      <c r="R27" s="85"/>
      <c r="S27" s="84" t="s">
        <v>478</v>
      </c>
      <c r="T27" s="51">
        <v>105850000</v>
      </c>
      <c r="U27" s="51">
        <v>105850000</v>
      </c>
      <c r="V27" s="84" t="s">
        <v>477</v>
      </c>
      <c r="W27" s="88"/>
      <c r="X27" s="88" t="s">
        <v>434</v>
      </c>
      <c r="Y27" s="118">
        <f t="shared" si="2"/>
        <v>0</v>
      </c>
      <c r="Z27" s="456">
        <f t="shared" si="3"/>
        <v>-44150000</v>
      </c>
      <c r="AA27" s="366"/>
      <c r="AB27" s="432"/>
      <c r="AC27" s="432"/>
      <c r="AD27" s="29"/>
      <c r="AE27" s="29">
        <f>2941498250-R29</f>
        <v>1043348250</v>
      </c>
      <c r="AF27" s="29"/>
      <c r="AG27" s="29"/>
      <c r="AH27" s="29"/>
      <c r="AI27" s="29"/>
      <c r="AJ27" s="29"/>
      <c r="AK27" s="29"/>
      <c r="AL27" s="29"/>
      <c r="AM27" s="29"/>
      <c r="AN27" s="29"/>
      <c r="AO27" s="29"/>
    </row>
    <row r="28" spans="3:41" s="79" customFormat="1" ht="37.5" customHeight="1" x14ac:dyDescent="0.25">
      <c r="C28" s="39">
        <f t="shared" si="4"/>
        <v>14</v>
      </c>
      <c r="D28" s="38" t="s">
        <v>12</v>
      </c>
      <c r="E28" s="38" t="s">
        <v>10</v>
      </c>
      <c r="F28" s="76"/>
      <c r="G28" s="38" t="s">
        <v>12</v>
      </c>
      <c r="H28" s="38" t="s">
        <v>10</v>
      </c>
      <c r="I28" s="38" t="s">
        <v>11</v>
      </c>
      <c r="J28" s="38" t="s">
        <v>10</v>
      </c>
      <c r="K28" s="38" t="s">
        <v>459</v>
      </c>
      <c r="L28" s="38" t="s">
        <v>84</v>
      </c>
      <c r="M28" s="37" t="s">
        <v>476</v>
      </c>
      <c r="N28" s="37" t="s">
        <v>475</v>
      </c>
      <c r="O28" s="36" t="s">
        <v>142</v>
      </c>
      <c r="P28" s="85">
        <v>270425360</v>
      </c>
      <c r="Q28" s="85">
        <v>270425360</v>
      </c>
      <c r="R28" s="85"/>
      <c r="S28" s="84" t="s">
        <v>435</v>
      </c>
      <c r="T28" s="51">
        <v>315028000</v>
      </c>
      <c r="U28" s="51">
        <v>315028000</v>
      </c>
      <c r="V28" s="84" t="s">
        <v>435</v>
      </c>
      <c r="W28" s="88"/>
      <c r="X28" s="88" t="s">
        <v>434</v>
      </c>
      <c r="Y28" s="118">
        <f t="shared" si="2"/>
        <v>0</v>
      </c>
      <c r="Z28" s="456">
        <f t="shared" si="3"/>
        <v>44602640</v>
      </c>
      <c r="AA28" s="367"/>
      <c r="AB28" s="431"/>
      <c r="AC28" s="431"/>
      <c r="AD28" s="80"/>
      <c r="AE28" s="80"/>
      <c r="AF28" s="80"/>
      <c r="AG28" s="80"/>
      <c r="AH28" s="80"/>
      <c r="AI28" s="80"/>
      <c r="AJ28" s="80"/>
      <c r="AK28" s="80"/>
      <c r="AL28" s="80"/>
      <c r="AM28" s="80"/>
      <c r="AN28" s="80"/>
      <c r="AO28" s="80"/>
    </row>
    <row r="29" spans="3:41" s="119" customFormat="1" ht="33" customHeight="1" x14ac:dyDescent="0.25">
      <c r="C29" s="39">
        <f t="shared" si="4"/>
        <v>15</v>
      </c>
      <c r="D29" s="92" t="s">
        <v>12</v>
      </c>
      <c r="E29" s="92" t="s">
        <v>10</v>
      </c>
      <c r="F29" s="117"/>
      <c r="G29" s="92" t="s">
        <v>12</v>
      </c>
      <c r="H29" s="92" t="s">
        <v>10</v>
      </c>
      <c r="I29" s="92" t="s">
        <v>11</v>
      </c>
      <c r="J29" s="92" t="s">
        <v>10</v>
      </c>
      <c r="K29" s="92" t="s">
        <v>459</v>
      </c>
      <c r="L29" s="92" t="s">
        <v>474</v>
      </c>
      <c r="M29" s="91" t="s">
        <v>473</v>
      </c>
      <c r="N29" s="91" t="s">
        <v>472</v>
      </c>
      <c r="O29" s="90" t="s">
        <v>142</v>
      </c>
      <c r="P29" s="85">
        <v>1905850000</v>
      </c>
      <c r="Q29" s="85">
        <v>7700000</v>
      </c>
      <c r="R29" s="85">
        <v>1898150000</v>
      </c>
      <c r="S29" s="84" t="s">
        <v>471</v>
      </c>
      <c r="T29" s="51">
        <v>1891498250</v>
      </c>
      <c r="U29" s="51">
        <f>1891501250+2700001</f>
        <v>1894201251</v>
      </c>
      <c r="V29" s="84" t="s">
        <v>471</v>
      </c>
      <c r="W29" s="447" t="s">
        <v>434</v>
      </c>
      <c r="X29" s="88" t="s">
        <v>434</v>
      </c>
      <c r="Y29" s="118">
        <f t="shared" si="2"/>
        <v>2703001</v>
      </c>
      <c r="Z29" s="456">
        <f t="shared" si="3"/>
        <v>-11648749</v>
      </c>
      <c r="AA29" s="368"/>
      <c r="AB29" s="431"/>
      <c r="AC29" s="431"/>
      <c r="AD29" s="120"/>
      <c r="AE29" s="120">
        <v>1891501250</v>
      </c>
      <c r="AF29" s="120">
        <f>AE29-U29</f>
        <v>-2700001</v>
      </c>
      <c r="AG29" s="120"/>
      <c r="AH29" s="120"/>
      <c r="AI29" s="120"/>
      <c r="AJ29" s="120"/>
      <c r="AK29" s="120"/>
      <c r="AL29" s="120"/>
      <c r="AM29" s="120"/>
      <c r="AN29" s="120"/>
      <c r="AO29" s="120"/>
    </row>
    <row r="30" spans="3:41" s="86" customFormat="1" ht="81" customHeight="1" x14ac:dyDescent="0.25">
      <c r="C30" s="39">
        <f t="shared" si="4"/>
        <v>16</v>
      </c>
      <c r="D30" s="92" t="s">
        <v>12</v>
      </c>
      <c r="E30" s="92" t="s">
        <v>10</v>
      </c>
      <c r="F30" s="117"/>
      <c r="G30" s="92" t="s">
        <v>12</v>
      </c>
      <c r="H30" s="92" t="s">
        <v>10</v>
      </c>
      <c r="I30" s="92" t="s">
        <v>11</v>
      </c>
      <c r="J30" s="92" t="s">
        <v>10</v>
      </c>
      <c r="K30" s="92" t="s">
        <v>459</v>
      </c>
      <c r="L30" s="92" t="s">
        <v>470</v>
      </c>
      <c r="M30" s="91" t="s">
        <v>469</v>
      </c>
      <c r="N30" s="91" t="s">
        <v>468</v>
      </c>
      <c r="O30" s="90" t="s">
        <v>142</v>
      </c>
      <c r="P30" s="85">
        <v>1100000000</v>
      </c>
      <c r="Q30" s="85">
        <v>62250000</v>
      </c>
      <c r="R30" s="85">
        <v>1037750000</v>
      </c>
      <c r="S30" s="84" t="s">
        <v>467</v>
      </c>
      <c r="T30" s="51">
        <v>1322961400</v>
      </c>
      <c r="U30" s="51">
        <v>1322961400</v>
      </c>
      <c r="V30" s="84" t="s">
        <v>466</v>
      </c>
      <c r="W30" s="88"/>
      <c r="X30" s="88" t="s">
        <v>434</v>
      </c>
      <c r="Y30" s="118">
        <f t="shared" si="2"/>
        <v>0</v>
      </c>
      <c r="Z30" s="456">
        <f t="shared" si="3"/>
        <v>222961400</v>
      </c>
      <c r="AA30" s="369"/>
      <c r="AB30" s="432"/>
      <c r="AC30" s="432"/>
      <c r="AD30" s="87"/>
      <c r="AE30" s="87" t="e">
        <f>1123711400-#REF!</f>
        <v>#REF!</v>
      </c>
      <c r="AF30" s="87"/>
      <c r="AG30" s="87"/>
      <c r="AH30" s="87"/>
      <c r="AI30" s="87"/>
      <c r="AJ30" s="87"/>
      <c r="AK30" s="87"/>
      <c r="AL30" s="87"/>
      <c r="AM30" s="87"/>
      <c r="AN30" s="87"/>
      <c r="AO30" s="87"/>
    </row>
    <row r="31" spans="3:41" s="86" customFormat="1" ht="34.5" customHeight="1" x14ac:dyDescent="0.25">
      <c r="C31" s="39">
        <f t="shared" si="4"/>
        <v>17</v>
      </c>
      <c r="D31" s="92" t="s">
        <v>12</v>
      </c>
      <c r="E31" s="92" t="s">
        <v>10</v>
      </c>
      <c r="F31" s="117"/>
      <c r="G31" s="92" t="s">
        <v>12</v>
      </c>
      <c r="H31" s="92" t="s">
        <v>10</v>
      </c>
      <c r="I31" s="92" t="s">
        <v>11</v>
      </c>
      <c r="J31" s="92" t="s">
        <v>10</v>
      </c>
      <c r="K31" s="92" t="s">
        <v>459</v>
      </c>
      <c r="L31" s="92" t="s">
        <v>465</v>
      </c>
      <c r="M31" s="91" t="s">
        <v>464</v>
      </c>
      <c r="N31" s="116" t="s">
        <v>463</v>
      </c>
      <c r="O31" s="90" t="s">
        <v>142</v>
      </c>
      <c r="P31" s="85">
        <v>210000000</v>
      </c>
      <c r="Q31" s="89"/>
      <c r="R31" s="89">
        <v>210000000</v>
      </c>
      <c r="S31" s="84" t="s">
        <v>462</v>
      </c>
      <c r="T31" s="51">
        <v>310000000</v>
      </c>
      <c r="U31" s="51">
        <f>310000000+50000000</f>
        <v>360000000</v>
      </c>
      <c r="V31" s="84" t="s">
        <v>461</v>
      </c>
      <c r="W31" s="88"/>
      <c r="X31" s="88"/>
      <c r="Y31" s="463">
        <f t="shared" si="2"/>
        <v>50000000</v>
      </c>
      <c r="Z31" s="455">
        <f t="shared" si="3"/>
        <v>150000000</v>
      </c>
      <c r="AA31" s="369"/>
      <c r="AB31" s="432"/>
      <c r="AC31" s="432"/>
      <c r="AD31" s="87"/>
      <c r="AE31" s="87" t="s">
        <v>460</v>
      </c>
      <c r="AF31" s="87"/>
      <c r="AG31" s="87"/>
      <c r="AH31" s="87"/>
      <c r="AI31" s="87"/>
      <c r="AJ31" s="87"/>
      <c r="AK31" s="87"/>
      <c r="AL31" s="87"/>
      <c r="AM31" s="87"/>
      <c r="AN31" s="87"/>
      <c r="AO31" s="87"/>
    </row>
    <row r="32" spans="3:41" s="28" customFormat="1" ht="36" x14ac:dyDescent="0.25">
      <c r="C32" s="39">
        <f t="shared" si="4"/>
        <v>18</v>
      </c>
      <c r="D32" s="38" t="s">
        <v>12</v>
      </c>
      <c r="E32" s="38" t="s">
        <v>10</v>
      </c>
      <c r="F32" s="76"/>
      <c r="G32" s="38" t="s">
        <v>12</v>
      </c>
      <c r="H32" s="38" t="s">
        <v>10</v>
      </c>
      <c r="I32" s="38" t="s">
        <v>11</v>
      </c>
      <c r="J32" s="38" t="s">
        <v>10</v>
      </c>
      <c r="K32" s="38" t="s">
        <v>459</v>
      </c>
      <c r="L32" s="38" t="s">
        <v>458</v>
      </c>
      <c r="M32" s="37" t="s">
        <v>457</v>
      </c>
      <c r="N32" s="37" t="s">
        <v>456</v>
      </c>
      <c r="O32" s="36" t="s">
        <v>142</v>
      </c>
      <c r="P32" s="35">
        <v>950000000</v>
      </c>
      <c r="Q32" s="35"/>
      <c r="R32" s="35">
        <v>950000000</v>
      </c>
      <c r="S32" s="84" t="s">
        <v>455</v>
      </c>
      <c r="T32" s="51">
        <v>1016309250</v>
      </c>
      <c r="U32" s="51">
        <v>927954500</v>
      </c>
      <c r="V32" s="84" t="s">
        <v>455</v>
      </c>
      <c r="W32" s="447" t="s">
        <v>434</v>
      </c>
      <c r="X32" s="30" t="s">
        <v>434</v>
      </c>
      <c r="Y32" s="463">
        <f t="shared" si="2"/>
        <v>-88354750</v>
      </c>
      <c r="Z32" s="455">
        <f t="shared" si="3"/>
        <v>-22045500</v>
      </c>
      <c r="AA32" s="366"/>
      <c r="AB32" s="432"/>
      <c r="AC32" s="432"/>
      <c r="AD32" s="29"/>
      <c r="AE32" s="29"/>
      <c r="AF32" s="29"/>
      <c r="AG32" s="29"/>
      <c r="AH32" s="29"/>
      <c r="AI32" s="29"/>
      <c r="AJ32" s="29"/>
      <c r="AK32" s="29"/>
      <c r="AL32" s="29"/>
      <c r="AM32" s="29"/>
      <c r="AN32" s="29"/>
      <c r="AO32" s="29"/>
    </row>
    <row r="33" spans="3:41" s="52" customFormat="1" ht="33" customHeight="1" x14ac:dyDescent="0.25">
      <c r="C33" s="65" t="s">
        <v>40</v>
      </c>
      <c r="D33" s="61" t="s">
        <v>41</v>
      </c>
      <c r="E33" s="61" t="s">
        <v>40</v>
      </c>
      <c r="F33" s="599" t="s">
        <v>454</v>
      </c>
      <c r="G33" s="599"/>
      <c r="H33" s="599"/>
      <c r="I33" s="599"/>
      <c r="J33" s="599"/>
      <c r="K33" s="599"/>
      <c r="L33" s="599"/>
      <c r="M33" s="600"/>
      <c r="N33" s="381" t="s">
        <v>453</v>
      </c>
      <c r="O33" s="59"/>
      <c r="P33" s="58">
        <f>P34</f>
        <v>329692000</v>
      </c>
      <c r="Q33" s="58">
        <f>SUM(Q34)</f>
        <v>329692000</v>
      </c>
      <c r="R33" s="56"/>
      <c r="S33" s="55"/>
      <c r="T33" s="57">
        <f>T34</f>
        <v>309819200</v>
      </c>
      <c r="U33" s="57">
        <f>U34</f>
        <v>309819200</v>
      </c>
      <c r="V33" s="55"/>
      <c r="W33" s="54"/>
      <c r="X33" s="54"/>
      <c r="Y33" s="464">
        <f>Y34</f>
        <v>0</v>
      </c>
      <c r="Z33" s="457">
        <f>Z34</f>
        <v>-19872800</v>
      </c>
      <c r="AA33" s="370"/>
      <c r="AB33" s="440"/>
      <c r="AC33" s="440"/>
      <c r="AD33" s="53"/>
      <c r="AE33" s="53"/>
      <c r="AF33" s="53"/>
      <c r="AG33" s="53"/>
      <c r="AH33" s="53"/>
      <c r="AI33" s="53"/>
      <c r="AJ33" s="53"/>
      <c r="AK33" s="53"/>
      <c r="AL33" s="53"/>
      <c r="AM33" s="53"/>
      <c r="AN33" s="53"/>
      <c r="AO33" s="53"/>
    </row>
    <row r="34" spans="3:41" s="79" customFormat="1" ht="36" x14ac:dyDescent="0.25">
      <c r="C34" s="39">
        <f>C32+1</f>
        <v>19</v>
      </c>
      <c r="D34" s="38" t="s">
        <v>12</v>
      </c>
      <c r="E34" s="38" t="s">
        <v>10</v>
      </c>
      <c r="F34" s="76"/>
      <c r="G34" s="38" t="s">
        <v>12</v>
      </c>
      <c r="H34" s="38" t="s">
        <v>10</v>
      </c>
      <c r="I34" s="38" t="s">
        <v>11</v>
      </c>
      <c r="J34" s="38" t="s">
        <v>10</v>
      </c>
      <c r="K34" s="38" t="s">
        <v>452</v>
      </c>
      <c r="L34" s="38" t="s">
        <v>36</v>
      </c>
      <c r="M34" s="37" t="s">
        <v>451</v>
      </c>
      <c r="N34" s="37" t="s">
        <v>450</v>
      </c>
      <c r="O34" s="36" t="s">
        <v>142</v>
      </c>
      <c r="P34" s="35">
        <v>329692000</v>
      </c>
      <c r="Q34" s="35">
        <v>329692000</v>
      </c>
      <c r="R34" s="35"/>
      <c r="S34" s="33" t="s">
        <v>449</v>
      </c>
      <c r="T34" s="32">
        <v>309819200</v>
      </c>
      <c r="U34" s="32">
        <v>309819200</v>
      </c>
      <c r="V34" s="33" t="s">
        <v>448</v>
      </c>
      <c r="W34" s="30"/>
      <c r="X34" s="30" t="s">
        <v>434</v>
      </c>
      <c r="Y34" s="463">
        <f t="shared" si="2"/>
        <v>0</v>
      </c>
      <c r="Z34" s="455">
        <f>U34-P34</f>
        <v>-19872800</v>
      </c>
      <c r="AA34" s="367"/>
      <c r="AB34" s="431"/>
      <c r="AC34" s="431"/>
      <c r="AD34" s="80"/>
      <c r="AE34" s="80"/>
      <c r="AF34" s="80"/>
      <c r="AG34" s="80"/>
      <c r="AH34" s="80"/>
      <c r="AI34" s="80"/>
      <c r="AJ34" s="80"/>
      <c r="AK34" s="80"/>
      <c r="AL34" s="80"/>
      <c r="AM34" s="80"/>
      <c r="AN34" s="80"/>
      <c r="AO34" s="80"/>
    </row>
    <row r="35" spans="3:41" s="52" customFormat="1" ht="53.25" customHeight="1" x14ac:dyDescent="0.25">
      <c r="C35" s="65" t="s">
        <v>226</v>
      </c>
      <c r="D35" s="61" t="s">
        <v>41</v>
      </c>
      <c r="E35" s="61" t="s">
        <v>226</v>
      </c>
      <c r="F35" s="589" t="s">
        <v>447</v>
      </c>
      <c r="G35" s="589"/>
      <c r="H35" s="589"/>
      <c r="I35" s="589"/>
      <c r="J35" s="589"/>
      <c r="K35" s="589"/>
      <c r="L35" s="589"/>
      <c r="M35" s="590"/>
      <c r="N35" s="379" t="s">
        <v>446</v>
      </c>
      <c r="O35" s="59"/>
      <c r="P35" s="58">
        <f>P36</f>
        <v>224376000</v>
      </c>
      <c r="Q35" s="58">
        <f>SUM(Q36)</f>
        <v>224376000</v>
      </c>
      <c r="R35" s="56"/>
      <c r="S35" s="55"/>
      <c r="T35" s="57">
        <f>T36</f>
        <v>185148000</v>
      </c>
      <c r="U35" s="57">
        <f>U36</f>
        <v>185148000</v>
      </c>
      <c r="V35" s="55"/>
      <c r="W35" s="54"/>
      <c r="X35" s="54"/>
      <c r="Y35" s="464">
        <f>Y36</f>
        <v>0</v>
      </c>
      <c r="Z35" s="457">
        <f>Z36</f>
        <v>-39228000</v>
      </c>
      <c r="AA35" s="370"/>
      <c r="AB35" s="440"/>
      <c r="AC35" s="440"/>
      <c r="AD35" s="53"/>
      <c r="AE35" s="53"/>
      <c r="AF35" s="53"/>
      <c r="AG35" s="53"/>
      <c r="AH35" s="53"/>
      <c r="AI35" s="53"/>
      <c r="AJ35" s="53"/>
      <c r="AK35" s="53"/>
      <c r="AL35" s="53"/>
      <c r="AM35" s="53"/>
      <c r="AN35" s="53"/>
      <c r="AO35" s="53"/>
    </row>
    <row r="36" spans="3:41" s="79" customFormat="1" ht="45" customHeight="1" x14ac:dyDescent="0.25">
      <c r="C36" s="39">
        <f>C34+1</f>
        <v>20</v>
      </c>
      <c r="D36" s="38" t="s">
        <v>12</v>
      </c>
      <c r="E36" s="38" t="s">
        <v>10</v>
      </c>
      <c r="F36" s="76"/>
      <c r="G36" s="38" t="s">
        <v>12</v>
      </c>
      <c r="H36" s="38" t="s">
        <v>10</v>
      </c>
      <c r="I36" s="38" t="s">
        <v>11</v>
      </c>
      <c r="J36" s="38" t="s">
        <v>10</v>
      </c>
      <c r="K36" s="38" t="s">
        <v>445</v>
      </c>
      <c r="L36" s="38" t="s">
        <v>36</v>
      </c>
      <c r="M36" s="37" t="s">
        <v>444</v>
      </c>
      <c r="N36" s="37" t="s">
        <v>443</v>
      </c>
      <c r="O36" s="36" t="s">
        <v>142</v>
      </c>
      <c r="P36" s="35">
        <v>224376000</v>
      </c>
      <c r="Q36" s="35">
        <v>224376000</v>
      </c>
      <c r="R36" s="35"/>
      <c r="S36" s="33" t="s">
        <v>442</v>
      </c>
      <c r="T36" s="32">
        <v>185148000</v>
      </c>
      <c r="U36" s="32">
        <v>185148000</v>
      </c>
      <c r="V36" s="33" t="s">
        <v>442</v>
      </c>
      <c r="W36" s="30"/>
      <c r="X36" s="30" t="s">
        <v>434</v>
      </c>
      <c r="Y36" s="463">
        <f t="shared" si="2"/>
        <v>0</v>
      </c>
      <c r="Z36" s="455">
        <f>U36-P36</f>
        <v>-39228000</v>
      </c>
      <c r="AA36" s="367"/>
      <c r="AB36" s="431"/>
      <c r="AC36" s="431"/>
      <c r="AD36" s="80"/>
      <c r="AE36" s="80"/>
      <c r="AF36" s="80"/>
      <c r="AG36" s="80"/>
      <c r="AH36" s="80"/>
      <c r="AI36" s="80"/>
      <c r="AJ36" s="80"/>
      <c r="AK36" s="80"/>
      <c r="AL36" s="80"/>
      <c r="AM36" s="80"/>
      <c r="AN36" s="80"/>
      <c r="AO36" s="80"/>
    </row>
    <row r="37" spans="3:41" s="52" customFormat="1" ht="58.5" customHeight="1" x14ac:dyDescent="0.25">
      <c r="C37" s="65" t="s">
        <v>213</v>
      </c>
      <c r="D37" s="61" t="s">
        <v>41</v>
      </c>
      <c r="E37" s="61" t="s">
        <v>213</v>
      </c>
      <c r="F37" s="589" t="s">
        <v>441</v>
      </c>
      <c r="G37" s="589"/>
      <c r="H37" s="589"/>
      <c r="I37" s="589"/>
      <c r="J37" s="589"/>
      <c r="K37" s="589"/>
      <c r="L37" s="589"/>
      <c r="M37" s="590"/>
      <c r="N37" s="379" t="s">
        <v>440</v>
      </c>
      <c r="O37" s="59"/>
      <c r="P37" s="58">
        <f>SUM(P38:P41)</f>
        <v>1420560000</v>
      </c>
      <c r="Q37" s="58">
        <f>SUM(Q38:Q41)</f>
        <v>1420560000</v>
      </c>
      <c r="R37" s="56"/>
      <c r="S37" s="55"/>
      <c r="T37" s="57">
        <f>SUM(T38:T41)</f>
        <v>1311135000</v>
      </c>
      <c r="U37" s="57">
        <f>SUM(U38:U41)</f>
        <v>1369035000</v>
      </c>
      <c r="V37" s="55"/>
      <c r="W37" s="54"/>
      <c r="X37" s="54"/>
      <c r="Y37" s="464">
        <f>SUM(Y38:Y41)</f>
        <v>57900000</v>
      </c>
      <c r="Z37" s="457">
        <f>SUM(Z38:Z41)</f>
        <v>-51525000</v>
      </c>
      <c r="AA37" s="370"/>
      <c r="AB37" s="440"/>
      <c r="AC37" s="440"/>
      <c r="AD37" s="53"/>
      <c r="AE37" s="53"/>
      <c r="AF37" s="53"/>
      <c r="AG37" s="53"/>
      <c r="AH37" s="53"/>
      <c r="AI37" s="53"/>
      <c r="AJ37" s="53"/>
      <c r="AK37" s="53"/>
      <c r="AL37" s="53"/>
      <c r="AM37" s="53"/>
      <c r="AN37" s="53"/>
      <c r="AO37" s="53"/>
    </row>
    <row r="38" spans="3:41" s="79" customFormat="1" ht="36" x14ac:dyDescent="0.25">
      <c r="C38" s="39">
        <f>C36+1</f>
        <v>21</v>
      </c>
      <c r="D38" s="38" t="s">
        <v>12</v>
      </c>
      <c r="E38" s="38" t="s">
        <v>10</v>
      </c>
      <c r="F38" s="76"/>
      <c r="G38" s="38" t="s">
        <v>12</v>
      </c>
      <c r="H38" s="38" t="s">
        <v>10</v>
      </c>
      <c r="I38" s="38" t="s">
        <v>11</v>
      </c>
      <c r="J38" s="38" t="s">
        <v>10</v>
      </c>
      <c r="K38" s="38" t="s">
        <v>430</v>
      </c>
      <c r="L38" s="38" t="s">
        <v>36</v>
      </c>
      <c r="M38" s="37" t="s">
        <v>439</v>
      </c>
      <c r="N38" s="37" t="s">
        <v>438</v>
      </c>
      <c r="O38" s="36" t="s">
        <v>142</v>
      </c>
      <c r="P38" s="35">
        <v>250000000</v>
      </c>
      <c r="Q38" s="35">
        <v>250000000</v>
      </c>
      <c r="R38" s="35"/>
      <c r="S38" s="33" t="s">
        <v>146</v>
      </c>
      <c r="T38" s="51">
        <v>247335000</v>
      </c>
      <c r="U38" s="51">
        <v>247335000</v>
      </c>
      <c r="V38" s="33" t="s">
        <v>146</v>
      </c>
      <c r="W38" s="30"/>
      <c r="X38" s="30"/>
      <c r="Y38" s="463">
        <f t="shared" si="2"/>
        <v>0</v>
      </c>
      <c r="Z38" s="455">
        <f>U38-P38</f>
        <v>-2665000</v>
      </c>
      <c r="AA38" s="367"/>
      <c r="AB38" s="431"/>
      <c r="AC38" s="431"/>
      <c r="AD38" s="80"/>
      <c r="AE38" s="80"/>
      <c r="AF38" s="80"/>
      <c r="AG38" s="80"/>
      <c r="AH38" s="80"/>
      <c r="AI38" s="80"/>
      <c r="AJ38" s="80"/>
      <c r="AK38" s="80"/>
      <c r="AL38" s="80"/>
      <c r="AM38" s="80"/>
      <c r="AN38" s="80"/>
      <c r="AO38" s="80"/>
    </row>
    <row r="39" spans="3:41" s="79" customFormat="1" ht="37.5" customHeight="1" x14ac:dyDescent="0.25">
      <c r="C39" s="39">
        <f>C38+1</f>
        <v>22</v>
      </c>
      <c r="D39" s="38" t="s">
        <v>12</v>
      </c>
      <c r="E39" s="38" t="s">
        <v>10</v>
      </c>
      <c r="F39" s="76"/>
      <c r="G39" s="38" t="s">
        <v>12</v>
      </c>
      <c r="H39" s="38" t="s">
        <v>10</v>
      </c>
      <c r="I39" s="38" t="s">
        <v>11</v>
      </c>
      <c r="J39" s="38" t="s">
        <v>10</v>
      </c>
      <c r="K39" s="38" t="s">
        <v>430</v>
      </c>
      <c r="L39" s="38" t="s">
        <v>32</v>
      </c>
      <c r="M39" s="37" t="s">
        <v>437</v>
      </c>
      <c r="N39" s="37" t="s">
        <v>436</v>
      </c>
      <c r="O39" s="36" t="s">
        <v>142</v>
      </c>
      <c r="P39" s="35">
        <v>720560000</v>
      </c>
      <c r="Q39" s="35">
        <v>720560000</v>
      </c>
      <c r="R39" s="35"/>
      <c r="S39" s="33" t="s">
        <v>435</v>
      </c>
      <c r="T39" s="51">
        <v>733800000</v>
      </c>
      <c r="U39" s="51">
        <v>791700000</v>
      </c>
      <c r="V39" s="33" t="s">
        <v>435</v>
      </c>
      <c r="W39" s="447" t="s">
        <v>434</v>
      </c>
      <c r="X39" s="30" t="s">
        <v>434</v>
      </c>
      <c r="Y39" s="463">
        <f t="shared" si="2"/>
        <v>57900000</v>
      </c>
      <c r="Z39" s="455">
        <f>U39-P39</f>
        <v>71140000</v>
      </c>
      <c r="AA39" s="367"/>
      <c r="AB39" s="431"/>
      <c r="AC39" s="431"/>
      <c r="AD39" s="80"/>
      <c r="AE39" s="80"/>
      <c r="AF39" s="80"/>
      <c r="AG39" s="80"/>
      <c r="AH39" s="80"/>
      <c r="AI39" s="80"/>
      <c r="AJ39" s="80"/>
      <c r="AK39" s="80"/>
      <c r="AL39" s="80"/>
      <c r="AM39" s="80"/>
      <c r="AN39" s="80"/>
      <c r="AO39" s="80"/>
    </row>
    <row r="40" spans="3:41" s="79" customFormat="1" ht="43.5" customHeight="1" x14ac:dyDescent="0.25">
      <c r="C40" s="39">
        <f>C39+1</f>
        <v>23</v>
      </c>
      <c r="D40" s="38" t="s">
        <v>12</v>
      </c>
      <c r="E40" s="38" t="s">
        <v>10</v>
      </c>
      <c r="F40" s="76"/>
      <c r="G40" s="38" t="s">
        <v>12</v>
      </c>
      <c r="H40" s="38" t="s">
        <v>10</v>
      </c>
      <c r="I40" s="38" t="s">
        <v>11</v>
      </c>
      <c r="J40" s="38" t="s">
        <v>10</v>
      </c>
      <c r="K40" s="38" t="s">
        <v>430</v>
      </c>
      <c r="L40" s="38" t="s">
        <v>69</v>
      </c>
      <c r="M40" s="37" t="s">
        <v>433</v>
      </c>
      <c r="N40" s="37" t="s">
        <v>432</v>
      </c>
      <c r="O40" s="36" t="s">
        <v>142</v>
      </c>
      <c r="P40" s="35">
        <v>100000000</v>
      </c>
      <c r="Q40" s="35">
        <v>100000000</v>
      </c>
      <c r="R40" s="35"/>
      <c r="S40" s="33" t="s">
        <v>431</v>
      </c>
      <c r="T40" s="51">
        <v>80000000</v>
      </c>
      <c r="U40" s="51">
        <v>80000000</v>
      </c>
      <c r="V40" s="33" t="s">
        <v>431</v>
      </c>
      <c r="W40" s="30"/>
      <c r="X40" s="30"/>
      <c r="Y40" s="463">
        <f t="shared" si="2"/>
        <v>0</v>
      </c>
      <c r="Z40" s="455">
        <f>U40-P40</f>
        <v>-20000000</v>
      </c>
      <c r="AA40" s="367"/>
      <c r="AB40" s="431"/>
      <c r="AC40" s="431"/>
      <c r="AD40" s="80"/>
      <c r="AE40" s="80"/>
      <c r="AF40" s="80"/>
      <c r="AG40" s="80"/>
      <c r="AH40" s="80"/>
      <c r="AI40" s="80"/>
      <c r="AJ40" s="80"/>
      <c r="AK40" s="80"/>
      <c r="AL40" s="80"/>
      <c r="AM40" s="80"/>
      <c r="AN40" s="80"/>
      <c r="AO40" s="80"/>
    </row>
    <row r="41" spans="3:41" s="79" customFormat="1" ht="39.75" customHeight="1" x14ac:dyDescent="0.25">
      <c r="C41" s="39">
        <f>C40+1</f>
        <v>24</v>
      </c>
      <c r="D41" s="38" t="s">
        <v>12</v>
      </c>
      <c r="E41" s="38" t="s">
        <v>10</v>
      </c>
      <c r="F41" s="76"/>
      <c r="G41" s="38" t="s">
        <v>12</v>
      </c>
      <c r="H41" s="38" t="s">
        <v>10</v>
      </c>
      <c r="I41" s="38" t="s">
        <v>11</v>
      </c>
      <c r="J41" s="38" t="s">
        <v>10</v>
      </c>
      <c r="K41" s="38" t="s">
        <v>430</v>
      </c>
      <c r="L41" s="38" t="s">
        <v>8</v>
      </c>
      <c r="M41" s="37" t="s">
        <v>429</v>
      </c>
      <c r="N41" s="37" t="s">
        <v>428</v>
      </c>
      <c r="O41" s="36" t="s">
        <v>142</v>
      </c>
      <c r="P41" s="35">
        <v>350000000</v>
      </c>
      <c r="Q41" s="35">
        <v>350000000</v>
      </c>
      <c r="R41" s="35"/>
      <c r="S41" s="33" t="s">
        <v>427</v>
      </c>
      <c r="T41" s="51">
        <v>250000000</v>
      </c>
      <c r="U41" s="51">
        <v>250000000</v>
      </c>
      <c r="V41" s="33" t="s">
        <v>427</v>
      </c>
      <c r="W41" s="30"/>
      <c r="X41" s="30"/>
      <c r="Y41" s="463">
        <f t="shared" si="2"/>
        <v>0</v>
      </c>
      <c r="Z41" s="455">
        <f>U41-P41</f>
        <v>-100000000</v>
      </c>
      <c r="AA41" s="367"/>
      <c r="AB41" s="431"/>
      <c r="AC41" s="431"/>
      <c r="AD41" s="80"/>
      <c r="AE41" s="80"/>
      <c r="AF41" s="80"/>
      <c r="AG41" s="80"/>
      <c r="AH41" s="80"/>
      <c r="AI41" s="80"/>
      <c r="AJ41" s="80"/>
      <c r="AK41" s="80"/>
      <c r="AL41" s="80"/>
      <c r="AM41" s="80"/>
      <c r="AN41" s="80"/>
      <c r="AO41" s="80"/>
    </row>
    <row r="42" spans="3:41" s="79" customFormat="1" ht="28.5" customHeight="1" x14ac:dyDescent="0.25">
      <c r="C42" s="115" t="s">
        <v>426</v>
      </c>
      <c r="D42" s="114"/>
      <c r="E42" s="114"/>
      <c r="F42" s="114"/>
      <c r="G42" s="114"/>
      <c r="H42" s="114"/>
      <c r="I42" s="114"/>
      <c r="J42" s="114"/>
      <c r="K42" s="114"/>
      <c r="L42" s="114"/>
      <c r="M42" s="114"/>
      <c r="N42" s="114"/>
      <c r="O42" s="113"/>
      <c r="P42" s="112">
        <f>P43+P66+P83+P87+P91+P114+P121+P131+P135+P137+P142</f>
        <v>457580585504</v>
      </c>
      <c r="Q42" s="111"/>
      <c r="R42" s="111"/>
      <c r="S42" s="110"/>
      <c r="T42" s="112">
        <f>T43+T66+T83+T87+T91+T114+T121+T131+T135+T137+T142</f>
        <v>436073588255</v>
      </c>
      <c r="U42" s="112">
        <f>U43+U66+U83+U87+U91+U114+U121+U131+U135+U137+U142</f>
        <v>440532985555</v>
      </c>
      <c r="V42" s="110"/>
      <c r="W42" s="109"/>
      <c r="X42" s="109"/>
      <c r="Y42" s="108">
        <f>Y43+Y66+Y83+Y87+Y91+Y114+Y121+Y131+Y135+Y137+Y142</f>
        <v>4459397300</v>
      </c>
      <c r="Z42" s="458">
        <f>Z43+Z66+Z83+Z87+Z91+Z114+Z121+Z131+Z135+Z137+Z142</f>
        <v>-17047599949</v>
      </c>
      <c r="AA42" s="371"/>
      <c r="AB42" s="441"/>
      <c r="AC42" s="441"/>
      <c r="AD42" s="80"/>
      <c r="AE42" s="80"/>
      <c r="AF42" s="80"/>
      <c r="AG42" s="80"/>
      <c r="AH42" s="80"/>
      <c r="AI42" s="80"/>
      <c r="AJ42" s="80"/>
      <c r="AK42" s="80"/>
      <c r="AL42" s="80"/>
      <c r="AM42" s="80"/>
      <c r="AN42" s="80"/>
      <c r="AO42" s="80"/>
    </row>
    <row r="43" spans="3:41" s="52" customFormat="1" ht="33" customHeight="1" x14ac:dyDescent="0.25">
      <c r="C43" s="65" t="s">
        <v>425</v>
      </c>
      <c r="D43" s="61" t="s">
        <v>41</v>
      </c>
      <c r="E43" s="61" t="s">
        <v>40</v>
      </c>
      <c r="F43" s="60" t="s">
        <v>41</v>
      </c>
      <c r="G43" s="589" t="s">
        <v>424</v>
      </c>
      <c r="H43" s="589"/>
      <c r="I43" s="589"/>
      <c r="J43" s="589"/>
      <c r="K43" s="589"/>
      <c r="L43" s="589"/>
      <c r="M43" s="590"/>
      <c r="N43" s="379" t="s">
        <v>423</v>
      </c>
      <c r="O43" s="59"/>
      <c r="P43" s="58">
        <f>SUM(P44:P65)</f>
        <v>219353214238</v>
      </c>
      <c r="Q43" s="58">
        <f>SUM(Q44:Q65)</f>
        <v>2880959167</v>
      </c>
      <c r="R43" s="56"/>
      <c r="S43" s="55"/>
      <c r="T43" s="57">
        <f>SUM(T44:T65)</f>
        <v>204069061517</v>
      </c>
      <c r="U43" s="57">
        <f>SUM(U44:U65)</f>
        <v>204488943817</v>
      </c>
      <c r="V43" s="55"/>
      <c r="W43" s="54"/>
      <c r="X43" s="54"/>
      <c r="Y43" s="464">
        <f>SUM(Y44:Y65)</f>
        <v>419882300</v>
      </c>
      <c r="Z43" s="457">
        <f>SUM(Z44:Z65)</f>
        <v>-14864270421</v>
      </c>
      <c r="AA43" s="370"/>
      <c r="AB43" s="440"/>
      <c r="AC43" s="440"/>
      <c r="AD43" s="53"/>
      <c r="AE43" s="53"/>
      <c r="AF43" s="53"/>
      <c r="AG43" s="53"/>
      <c r="AH43" s="53"/>
      <c r="AI43" s="53"/>
      <c r="AJ43" s="53"/>
      <c r="AK43" s="53"/>
      <c r="AL43" s="53"/>
      <c r="AM43" s="53"/>
      <c r="AN43" s="53"/>
      <c r="AO43" s="53"/>
    </row>
    <row r="44" spans="3:41" s="28" customFormat="1" ht="58.5" customHeight="1" x14ac:dyDescent="0.25">
      <c r="C44" s="39">
        <f>C41+1</f>
        <v>25</v>
      </c>
      <c r="D44" s="38" t="s">
        <v>12</v>
      </c>
      <c r="E44" s="38" t="s">
        <v>10</v>
      </c>
      <c r="F44" s="38" t="s">
        <v>11</v>
      </c>
      <c r="G44" s="38" t="s">
        <v>12</v>
      </c>
      <c r="H44" s="38" t="s">
        <v>10</v>
      </c>
      <c r="I44" s="38" t="s">
        <v>11</v>
      </c>
      <c r="J44" s="38" t="s">
        <v>10</v>
      </c>
      <c r="K44" s="38" t="s">
        <v>337</v>
      </c>
      <c r="L44" s="38" t="s">
        <v>36</v>
      </c>
      <c r="M44" s="37" t="s">
        <v>422</v>
      </c>
      <c r="N44" s="37" t="s">
        <v>421</v>
      </c>
      <c r="O44" s="36" t="s">
        <v>21</v>
      </c>
      <c r="P44" s="35">
        <v>894816700</v>
      </c>
      <c r="Q44" s="35">
        <v>894816700</v>
      </c>
      <c r="R44" s="35"/>
      <c r="S44" s="33" t="s">
        <v>179</v>
      </c>
      <c r="T44" s="51">
        <v>894816700</v>
      </c>
      <c r="U44" s="51">
        <v>919816700</v>
      </c>
      <c r="V44" s="33" t="s">
        <v>420</v>
      </c>
      <c r="W44" s="447" t="s">
        <v>633</v>
      </c>
      <c r="X44" s="30" t="s">
        <v>623</v>
      </c>
      <c r="Y44" s="463">
        <f t="shared" ref="Y44:Y107" si="5">U44-T44</f>
        <v>25000000</v>
      </c>
      <c r="Z44" s="455">
        <f t="shared" ref="Z44:Z65" si="6">U44-P44</f>
        <v>25000000</v>
      </c>
      <c r="AA44" s="372" t="s">
        <v>419</v>
      </c>
      <c r="AB44" s="442"/>
      <c r="AC44" s="442"/>
      <c r="AD44" s="29"/>
      <c r="AE44" s="29"/>
      <c r="AF44" s="29"/>
      <c r="AG44" s="29"/>
      <c r="AH44" s="29"/>
      <c r="AI44" s="29"/>
      <c r="AJ44" s="29"/>
      <c r="AK44" s="29"/>
      <c r="AL44" s="29"/>
      <c r="AM44" s="29"/>
      <c r="AN44" s="29"/>
      <c r="AO44" s="29"/>
    </row>
    <row r="45" spans="3:41" s="28" customFormat="1" ht="35.25" customHeight="1" x14ac:dyDescent="0.25">
      <c r="C45" s="39">
        <f t="shared" ref="C45:C65" si="7">C44+1</f>
        <v>26</v>
      </c>
      <c r="D45" s="38" t="s">
        <v>12</v>
      </c>
      <c r="E45" s="38" t="s">
        <v>10</v>
      </c>
      <c r="F45" s="38" t="s">
        <v>11</v>
      </c>
      <c r="G45" s="38" t="s">
        <v>12</v>
      </c>
      <c r="H45" s="38" t="s">
        <v>10</v>
      </c>
      <c r="I45" s="38" t="s">
        <v>11</v>
      </c>
      <c r="J45" s="38" t="s">
        <v>10</v>
      </c>
      <c r="K45" s="38" t="s">
        <v>337</v>
      </c>
      <c r="L45" s="38" t="s">
        <v>32</v>
      </c>
      <c r="M45" s="37" t="s">
        <v>418</v>
      </c>
      <c r="N45" s="37" t="s">
        <v>417</v>
      </c>
      <c r="O45" s="36" t="s">
        <v>6</v>
      </c>
      <c r="P45" s="35">
        <v>9400000000</v>
      </c>
      <c r="Q45" s="35"/>
      <c r="R45" s="35">
        <v>9400000000</v>
      </c>
      <c r="S45" s="33" t="s">
        <v>416</v>
      </c>
      <c r="T45" s="51">
        <v>7760310900</v>
      </c>
      <c r="U45" s="51">
        <v>7760310900</v>
      </c>
      <c r="V45" s="33" t="s">
        <v>415</v>
      </c>
      <c r="W45" s="30"/>
      <c r="X45" s="30" t="s">
        <v>414</v>
      </c>
      <c r="Y45" s="463">
        <f t="shared" si="5"/>
        <v>0</v>
      </c>
      <c r="Z45" s="455">
        <f t="shared" si="6"/>
        <v>-1639689100</v>
      </c>
      <c r="AA45" s="366"/>
      <c r="AB45" s="432"/>
      <c r="AC45" s="432"/>
      <c r="AD45" s="29"/>
      <c r="AE45" s="29"/>
      <c r="AF45" s="29"/>
      <c r="AG45" s="29"/>
      <c r="AH45" s="29"/>
      <c r="AI45" s="29"/>
      <c r="AJ45" s="29"/>
      <c r="AK45" s="29"/>
      <c r="AL45" s="29"/>
      <c r="AM45" s="29"/>
      <c r="AN45" s="29"/>
      <c r="AO45" s="29"/>
    </row>
    <row r="46" spans="3:41" s="28" customFormat="1" ht="36" customHeight="1" x14ac:dyDescent="0.25">
      <c r="C46" s="39">
        <f t="shared" si="7"/>
        <v>27</v>
      </c>
      <c r="D46" s="38" t="s">
        <v>12</v>
      </c>
      <c r="E46" s="38" t="s">
        <v>10</v>
      </c>
      <c r="F46" s="38" t="s">
        <v>11</v>
      </c>
      <c r="G46" s="38" t="s">
        <v>12</v>
      </c>
      <c r="H46" s="38" t="s">
        <v>10</v>
      </c>
      <c r="I46" s="38" t="s">
        <v>11</v>
      </c>
      <c r="J46" s="38" t="s">
        <v>10</v>
      </c>
      <c r="K46" s="38" t="s">
        <v>337</v>
      </c>
      <c r="L46" s="38" t="s">
        <v>69</v>
      </c>
      <c r="M46" s="37" t="s">
        <v>413</v>
      </c>
      <c r="N46" s="37" t="s">
        <v>412</v>
      </c>
      <c r="O46" s="36" t="s">
        <v>298</v>
      </c>
      <c r="P46" s="35">
        <v>32000000000</v>
      </c>
      <c r="Q46" s="35"/>
      <c r="R46" s="35">
        <v>32000000000</v>
      </c>
      <c r="S46" s="33" t="s">
        <v>411</v>
      </c>
      <c r="T46" s="51">
        <v>27361349400</v>
      </c>
      <c r="U46" s="51">
        <v>27361349400</v>
      </c>
      <c r="V46" s="33" t="s">
        <v>410</v>
      </c>
      <c r="W46" s="30"/>
      <c r="X46" s="30" t="s">
        <v>409</v>
      </c>
      <c r="Y46" s="463">
        <f t="shared" si="5"/>
        <v>0</v>
      </c>
      <c r="Z46" s="455">
        <f t="shared" si="6"/>
        <v>-4638650600</v>
      </c>
      <c r="AA46" s="366"/>
      <c r="AB46" s="432"/>
      <c r="AC46" s="432"/>
      <c r="AD46" s="29"/>
      <c r="AE46" s="29"/>
      <c r="AF46" s="29"/>
      <c r="AG46" s="29"/>
      <c r="AH46" s="29"/>
      <c r="AI46" s="29"/>
      <c r="AJ46" s="29"/>
      <c r="AK46" s="29"/>
      <c r="AL46" s="29"/>
      <c r="AM46" s="29"/>
      <c r="AN46" s="29"/>
      <c r="AO46" s="29"/>
    </row>
    <row r="47" spans="3:41" s="28" customFormat="1" ht="39" customHeight="1" x14ac:dyDescent="0.25">
      <c r="C47" s="39">
        <f t="shared" si="7"/>
        <v>28</v>
      </c>
      <c r="D47" s="38" t="s">
        <v>12</v>
      </c>
      <c r="E47" s="38" t="s">
        <v>10</v>
      </c>
      <c r="F47" s="38" t="s">
        <v>11</v>
      </c>
      <c r="G47" s="38" t="s">
        <v>12</v>
      </c>
      <c r="H47" s="38" t="s">
        <v>10</v>
      </c>
      <c r="I47" s="38" t="s">
        <v>11</v>
      </c>
      <c r="J47" s="38" t="s">
        <v>10</v>
      </c>
      <c r="K47" s="38" t="s">
        <v>337</v>
      </c>
      <c r="L47" s="38" t="s">
        <v>28</v>
      </c>
      <c r="M47" s="37" t="s">
        <v>408</v>
      </c>
      <c r="N47" s="37" t="s">
        <v>407</v>
      </c>
      <c r="O47" s="36" t="s">
        <v>314</v>
      </c>
      <c r="P47" s="35">
        <v>11865000000</v>
      </c>
      <c r="Q47" s="35"/>
      <c r="R47" s="35">
        <v>11865000000</v>
      </c>
      <c r="S47" s="33" t="s">
        <v>406</v>
      </c>
      <c r="T47" s="51">
        <v>10297251700</v>
      </c>
      <c r="U47" s="51">
        <v>10297251700</v>
      </c>
      <c r="V47" s="33" t="s">
        <v>406</v>
      </c>
      <c r="W47" s="30"/>
      <c r="X47" s="30" t="s">
        <v>98</v>
      </c>
      <c r="Y47" s="463">
        <f t="shared" si="5"/>
        <v>0</v>
      </c>
      <c r="Z47" s="455">
        <f t="shared" si="6"/>
        <v>-1567748300</v>
      </c>
      <c r="AA47" s="366"/>
      <c r="AB47" s="432"/>
      <c r="AC47" s="432"/>
      <c r="AD47" s="29"/>
      <c r="AE47" s="29"/>
      <c r="AF47" s="29"/>
      <c r="AG47" s="29"/>
      <c r="AH47" s="29"/>
      <c r="AI47" s="29"/>
      <c r="AJ47" s="29"/>
      <c r="AK47" s="29"/>
      <c r="AL47" s="29"/>
      <c r="AM47" s="29"/>
      <c r="AN47" s="29"/>
      <c r="AO47" s="29"/>
    </row>
    <row r="48" spans="3:41" s="28" customFormat="1" ht="40.5" customHeight="1" x14ac:dyDescent="0.25">
      <c r="C48" s="39">
        <f t="shared" si="7"/>
        <v>29</v>
      </c>
      <c r="D48" s="38" t="s">
        <v>12</v>
      </c>
      <c r="E48" s="38" t="s">
        <v>10</v>
      </c>
      <c r="F48" s="38" t="s">
        <v>11</v>
      </c>
      <c r="G48" s="38" t="s">
        <v>12</v>
      </c>
      <c r="H48" s="38" t="s">
        <v>10</v>
      </c>
      <c r="I48" s="38" t="s">
        <v>11</v>
      </c>
      <c r="J48" s="38" t="s">
        <v>10</v>
      </c>
      <c r="K48" s="38" t="s">
        <v>337</v>
      </c>
      <c r="L48" s="38" t="s">
        <v>8</v>
      </c>
      <c r="M48" s="37" t="s">
        <v>405</v>
      </c>
      <c r="N48" s="37" t="s">
        <v>404</v>
      </c>
      <c r="O48" s="36" t="s">
        <v>403</v>
      </c>
      <c r="P48" s="35">
        <v>12700000000</v>
      </c>
      <c r="Q48" s="35"/>
      <c r="R48" s="35">
        <v>12700000000</v>
      </c>
      <c r="S48" s="33" t="s">
        <v>402</v>
      </c>
      <c r="T48" s="51">
        <v>11496538200</v>
      </c>
      <c r="U48" s="51">
        <v>11463198200</v>
      </c>
      <c r="V48" s="33" t="s">
        <v>401</v>
      </c>
      <c r="W48" s="447" t="s">
        <v>634</v>
      </c>
      <c r="X48" s="30" t="s">
        <v>400</v>
      </c>
      <c r="Y48" s="463">
        <f t="shared" si="5"/>
        <v>-33340000</v>
      </c>
      <c r="Z48" s="455">
        <f t="shared" si="6"/>
        <v>-1236801800</v>
      </c>
      <c r="AA48" s="366"/>
      <c r="AB48" s="432"/>
      <c r="AC48" s="432"/>
      <c r="AD48" s="29"/>
      <c r="AE48" s="29"/>
      <c r="AF48" s="29">
        <v>7531020000</v>
      </c>
      <c r="AG48" s="29"/>
      <c r="AH48" s="29"/>
      <c r="AI48" s="29"/>
      <c r="AJ48" s="29"/>
      <c r="AK48" s="29"/>
      <c r="AL48" s="29"/>
      <c r="AM48" s="29"/>
      <c r="AN48" s="29"/>
      <c r="AO48" s="29"/>
    </row>
    <row r="49" spans="3:41" s="28" customFormat="1" ht="40.5" customHeight="1" x14ac:dyDescent="0.25">
      <c r="C49" s="39">
        <f t="shared" si="7"/>
        <v>30</v>
      </c>
      <c r="D49" s="38" t="s">
        <v>12</v>
      </c>
      <c r="E49" s="38" t="s">
        <v>10</v>
      </c>
      <c r="F49" s="38" t="s">
        <v>11</v>
      </c>
      <c r="G49" s="38" t="s">
        <v>12</v>
      </c>
      <c r="H49" s="38" t="s">
        <v>10</v>
      </c>
      <c r="I49" s="38" t="s">
        <v>11</v>
      </c>
      <c r="J49" s="38" t="s">
        <v>10</v>
      </c>
      <c r="K49" s="38" t="s">
        <v>337</v>
      </c>
      <c r="L49" s="38" t="s">
        <v>125</v>
      </c>
      <c r="M49" s="37" t="s">
        <v>399</v>
      </c>
      <c r="N49" s="37" t="s">
        <v>398</v>
      </c>
      <c r="O49" s="36" t="s">
        <v>397</v>
      </c>
      <c r="P49" s="35">
        <v>14450000000</v>
      </c>
      <c r="Q49" s="35"/>
      <c r="R49" s="35">
        <v>14450000000</v>
      </c>
      <c r="S49" s="33" t="s">
        <v>396</v>
      </c>
      <c r="T49" s="51">
        <v>13019999000</v>
      </c>
      <c r="U49" s="51">
        <v>13219999000</v>
      </c>
      <c r="V49" s="33" t="s">
        <v>396</v>
      </c>
      <c r="W49" s="447" t="s">
        <v>635</v>
      </c>
      <c r="X49" s="30" t="s">
        <v>395</v>
      </c>
      <c r="Y49" s="463">
        <f t="shared" si="5"/>
        <v>200000000</v>
      </c>
      <c r="Z49" s="455">
        <f t="shared" si="6"/>
        <v>-1230001000</v>
      </c>
      <c r="AA49" s="366"/>
      <c r="AB49" s="432"/>
      <c r="AC49" s="432"/>
      <c r="AD49" s="29"/>
      <c r="AE49" s="29"/>
      <c r="AF49" s="29">
        <v>6916530000</v>
      </c>
      <c r="AG49" s="29"/>
      <c r="AH49" s="29"/>
      <c r="AI49" s="29"/>
      <c r="AJ49" s="29"/>
      <c r="AK49" s="29"/>
      <c r="AL49" s="29"/>
      <c r="AM49" s="29"/>
      <c r="AN49" s="29"/>
      <c r="AO49" s="29"/>
    </row>
    <row r="50" spans="3:41" s="28" customFormat="1" ht="47.25" x14ac:dyDescent="0.25">
      <c r="C50" s="39">
        <f t="shared" si="7"/>
        <v>31</v>
      </c>
      <c r="D50" s="38" t="s">
        <v>12</v>
      </c>
      <c r="E50" s="38" t="s">
        <v>10</v>
      </c>
      <c r="F50" s="38" t="s">
        <v>11</v>
      </c>
      <c r="G50" s="38" t="s">
        <v>12</v>
      </c>
      <c r="H50" s="38" t="s">
        <v>10</v>
      </c>
      <c r="I50" s="38" t="s">
        <v>11</v>
      </c>
      <c r="J50" s="38" t="s">
        <v>10</v>
      </c>
      <c r="K50" s="38" t="s">
        <v>337</v>
      </c>
      <c r="L50" s="38" t="s">
        <v>101</v>
      </c>
      <c r="M50" s="37" t="s">
        <v>394</v>
      </c>
      <c r="N50" s="37" t="s">
        <v>393</v>
      </c>
      <c r="O50" s="36" t="s">
        <v>392</v>
      </c>
      <c r="P50" s="35">
        <v>13500000000</v>
      </c>
      <c r="Q50" s="35"/>
      <c r="R50" s="35">
        <v>13500000000</v>
      </c>
      <c r="S50" s="33" t="s">
        <v>391</v>
      </c>
      <c r="T50" s="51">
        <v>11742896700</v>
      </c>
      <c r="U50" s="51">
        <v>11742896700</v>
      </c>
      <c r="V50" s="33" t="s">
        <v>390</v>
      </c>
      <c r="W50" s="30"/>
      <c r="X50" s="30" t="s">
        <v>98</v>
      </c>
      <c r="Y50" s="463">
        <f t="shared" si="5"/>
        <v>0</v>
      </c>
      <c r="Z50" s="455">
        <f t="shared" si="6"/>
        <v>-1757103300</v>
      </c>
      <c r="AA50" s="366"/>
      <c r="AB50" s="432"/>
      <c r="AC50" s="432"/>
      <c r="AD50" s="29"/>
      <c r="AE50" s="29"/>
      <c r="AF50" s="29">
        <f>AF48-AF49</f>
        <v>614490000</v>
      </c>
      <c r="AG50" s="29"/>
      <c r="AH50" s="29"/>
      <c r="AI50" s="29"/>
      <c r="AJ50" s="29"/>
      <c r="AK50" s="29"/>
      <c r="AL50" s="29"/>
      <c r="AM50" s="29"/>
      <c r="AN50" s="29"/>
      <c r="AO50" s="29"/>
    </row>
    <row r="51" spans="3:41" s="79" customFormat="1" ht="42" customHeight="1" x14ac:dyDescent="0.25">
      <c r="C51" s="39">
        <f t="shared" si="7"/>
        <v>32</v>
      </c>
      <c r="D51" s="38" t="s">
        <v>12</v>
      </c>
      <c r="E51" s="38" t="s">
        <v>10</v>
      </c>
      <c r="F51" s="38" t="s">
        <v>11</v>
      </c>
      <c r="G51" s="38" t="s">
        <v>12</v>
      </c>
      <c r="H51" s="38" t="s">
        <v>10</v>
      </c>
      <c r="I51" s="38" t="s">
        <v>11</v>
      </c>
      <c r="J51" s="38" t="s">
        <v>10</v>
      </c>
      <c r="K51" s="38" t="s">
        <v>337</v>
      </c>
      <c r="L51" s="38" t="s">
        <v>97</v>
      </c>
      <c r="M51" s="37" t="s">
        <v>389</v>
      </c>
      <c r="N51" s="37" t="s">
        <v>388</v>
      </c>
      <c r="O51" s="36" t="s">
        <v>387</v>
      </c>
      <c r="P51" s="35">
        <v>29158487571</v>
      </c>
      <c r="Q51" s="35"/>
      <c r="R51" s="35">
        <v>29158487571</v>
      </c>
      <c r="S51" s="33" t="s">
        <v>386</v>
      </c>
      <c r="T51" s="51">
        <v>25279632000</v>
      </c>
      <c r="U51" s="51">
        <v>25279632000</v>
      </c>
      <c r="V51" s="33" t="s">
        <v>385</v>
      </c>
      <c r="W51" s="30"/>
      <c r="X51" s="30" t="s">
        <v>384</v>
      </c>
      <c r="Y51" s="463">
        <f t="shared" si="5"/>
        <v>0</v>
      </c>
      <c r="Z51" s="455">
        <f t="shared" si="6"/>
        <v>-3878855571</v>
      </c>
      <c r="AA51" s="367"/>
      <c r="AB51" s="431"/>
      <c r="AC51" s="431"/>
      <c r="AD51" s="80"/>
      <c r="AE51" s="80"/>
      <c r="AF51" s="80"/>
      <c r="AG51" s="80"/>
      <c r="AH51" s="80"/>
      <c r="AI51" s="80"/>
      <c r="AJ51" s="80"/>
      <c r="AK51" s="80"/>
      <c r="AL51" s="80"/>
      <c r="AM51" s="80"/>
      <c r="AN51" s="80"/>
      <c r="AO51" s="80"/>
    </row>
    <row r="52" spans="3:41" s="28" customFormat="1" ht="36" x14ac:dyDescent="0.25">
      <c r="C52" s="39">
        <f t="shared" si="7"/>
        <v>33</v>
      </c>
      <c r="D52" s="38" t="s">
        <v>12</v>
      </c>
      <c r="E52" s="38" t="s">
        <v>10</v>
      </c>
      <c r="F52" s="38" t="s">
        <v>11</v>
      </c>
      <c r="G52" s="38" t="s">
        <v>12</v>
      </c>
      <c r="H52" s="38" t="s">
        <v>10</v>
      </c>
      <c r="I52" s="38" t="s">
        <v>11</v>
      </c>
      <c r="J52" s="38" t="s">
        <v>10</v>
      </c>
      <c r="K52" s="38" t="s">
        <v>337</v>
      </c>
      <c r="L52" s="38" t="s">
        <v>93</v>
      </c>
      <c r="M52" s="37" t="s">
        <v>383</v>
      </c>
      <c r="N52" s="37" t="s">
        <v>382</v>
      </c>
      <c r="O52" s="36" t="s">
        <v>293</v>
      </c>
      <c r="P52" s="35">
        <v>12000000000</v>
      </c>
      <c r="Q52" s="35"/>
      <c r="R52" s="35">
        <v>12000000000</v>
      </c>
      <c r="S52" s="33" t="s">
        <v>381</v>
      </c>
      <c r="T52" s="85">
        <v>10825704800</v>
      </c>
      <c r="U52" s="85">
        <v>10825704800</v>
      </c>
      <c r="V52" s="33" t="s">
        <v>380</v>
      </c>
      <c r="W52" s="30"/>
      <c r="X52" s="30" t="s">
        <v>98</v>
      </c>
      <c r="Y52" s="463">
        <f t="shared" si="5"/>
        <v>0</v>
      </c>
      <c r="Z52" s="455">
        <f t="shared" si="6"/>
        <v>-1174295200</v>
      </c>
      <c r="AA52" s="366"/>
      <c r="AB52" s="432"/>
      <c r="AC52" s="432"/>
      <c r="AD52" s="29"/>
      <c r="AE52" s="29"/>
      <c r="AF52" s="29">
        <v>312653650</v>
      </c>
      <c r="AG52" s="29"/>
      <c r="AH52" s="29"/>
      <c r="AI52" s="29"/>
      <c r="AJ52" s="29"/>
      <c r="AK52" s="29"/>
      <c r="AL52" s="29"/>
      <c r="AM52" s="29"/>
      <c r="AN52" s="29"/>
      <c r="AO52" s="29"/>
    </row>
    <row r="53" spans="3:41" s="28" customFormat="1" ht="36" x14ac:dyDescent="0.25">
      <c r="C53" s="39">
        <f t="shared" si="7"/>
        <v>34</v>
      </c>
      <c r="D53" s="38" t="s">
        <v>12</v>
      </c>
      <c r="E53" s="38" t="s">
        <v>10</v>
      </c>
      <c r="F53" s="38" t="s">
        <v>11</v>
      </c>
      <c r="G53" s="38" t="s">
        <v>12</v>
      </c>
      <c r="H53" s="38" t="s">
        <v>10</v>
      </c>
      <c r="I53" s="38" t="s">
        <v>11</v>
      </c>
      <c r="J53" s="38" t="s">
        <v>10</v>
      </c>
      <c r="K53" s="38" t="s">
        <v>337</v>
      </c>
      <c r="L53" s="38" t="s">
        <v>90</v>
      </c>
      <c r="M53" s="37" t="s">
        <v>379</v>
      </c>
      <c r="N53" s="37" t="s">
        <v>378</v>
      </c>
      <c r="O53" s="36" t="s">
        <v>377</v>
      </c>
      <c r="P53" s="35">
        <v>5000000000</v>
      </c>
      <c r="Q53" s="35"/>
      <c r="R53" s="35">
        <v>5000000000</v>
      </c>
      <c r="S53" s="33" t="s">
        <v>376</v>
      </c>
      <c r="T53" s="51">
        <v>4984423800</v>
      </c>
      <c r="U53" s="51">
        <v>4984423800</v>
      </c>
      <c r="V53" s="33" t="s">
        <v>376</v>
      </c>
      <c r="W53" s="30"/>
      <c r="X53" s="30" t="s">
        <v>98</v>
      </c>
      <c r="Y53" s="463">
        <f t="shared" si="5"/>
        <v>0</v>
      </c>
      <c r="Z53" s="455">
        <f t="shared" si="6"/>
        <v>-15576200</v>
      </c>
      <c r="AA53" s="366"/>
      <c r="AB53" s="432"/>
      <c r="AC53" s="432"/>
      <c r="AD53" s="29"/>
      <c r="AE53" s="29"/>
      <c r="AF53" s="29">
        <f>AF50-AF52</f>
        <v>301836350</v>
      </c>
      <c r="AG53" s="29"/>
      <c r="AH53" s="29"/>
      <c r="AI53" s="29"/>
      <c r="AJ53" s="29"/>
      <c r="AK53" s="29"/>
      <c r="AL53" s="29"/>
      <c r="AM53" s="29"/>
      <c r="AN53" s="29"/>
      <c r="AO53" s="29"/>
    </row>
    <row r="54" spans="3:41" s="79" customFormat="1" ht="24.75" customHeight="1" x14ac:dyDescent="0.25">
      <c r="C54" s="39">
        <f t="shared" si="7"/>
        <v>35</v>
      </c>
      <c r="D54" s="38" t="s">
        <v>12</v>
      </c>
      <c r="E54" s="38" t="s">
        <v>10</v>
      </c>
      <c r="F54" s="38" t="s">
        <v>11</v>
      </c>
      <c r="G54" s="38" t="s">
        <v>12</v>
      </c>
      <c r="H54" s="38" t="s">
        <v>10</v>
      </c>
      <c r="I54" s="38" t="s">
        <v>11</v>
      </c>
      <c r="J54" s="38" t="s">
        <v>10</v>
      </c>
      <c r="K54" s="38" t="s">
        <v>337</v>
      </c>
      <c r="L54" s="38" t="s">
        <v>84</v>
      </c>
      <c r="M54" s="37" t="s">
        <v>375</v>
      </c>
      <c r="N54" s="37" t="s">
        <v>374</v>
      </c>
      <c r="O54" s="36" t="s">
        <v>142</v>
      </c>
      <c r="P54" s="35">
        <v>10000000000</v>
      </c>
      <c r="Q54" s="35"/>
      <c r="R54" s="35">
        <v>10000000000</v>
      </c>
      <c r="S54" s="33" t="s">
        <v>373</v>
      </c>
      <c r="T54" s="51">
        <v>9529042800</v>
      </c>
      <c r="U54" s="51">
        <v>9529042800</v>
      </c>
      <c r="V54" s="33" t="s">
        <v>372</v>
      </c>
      <c r="W54" s="30"/>
      <c r="X54" s="30" t="s">
        <v>98</v>
      </c>
      <c r="Y54" s="463">
        <f t="shared" si="5"/>
        <v>0</v>
      </c>
      <c r="Z54" s="455">
        <f t="shared" si="6"/>
        <v>-470957200</v>
      </c>
      <c r="AA54" s="367"/>
      <c r="AB54" s="431"/>
      <c r="AC54" s="431"/>
      <c r="AD54" s="80"/>
      <c r="AE54" s="80"/>
      <c r="AF54" s="80">
        <v>301836350</v>
      </c>
      <c r="AG54" s="80"/>
      <c r="AH54" s="80"/>
      <c r="AI54" s="80"/>
      <c r="AJ54" s="80"/>
      <c r="AK54" s="80"/>
      <c r="AL54" s="80"/>
      <c r="AM54" s="80"/>
      <c r="AN54" s="80"/>
      <c r="AO54" s="80"/>
    </row>
    <row r="55" spans="3:41" s="79" customFormat="1" ht="37.5" customHeight="1" x14ac:dyDescent="0.25">
      <c r="C55" s="39">
        <f t="shared" si="7"/>
        <v>36</v>
      </c>
      <c r="D55" s="38" t="s">
        <v>12</v>
      </c>
      <c r="E55" s="38" t="s">
        <v>10</v>
      </c>
      <c r="F55" s="38" t="s">
        <v>11</v>
      </c>
      <c r="G55" s="38" t="s">
        <v>12</v>
      </c>
      <c r="H55" s="38" t="s">
        <v>10</v>
      </c>
      <c r="I55" s="38" t="s">
        <v>11</v>
      </c>
      <c r="J55" s="38" t="s">
        <v>10</v>
      </c>
      <c r="K55" s="38" t="s">
        <v>337</v>
      </c>
      <c r="L55" s="38" t="s">
        <v>281</v>
      </c>
      <c r="M55" s="37" t="s">
        <v>371</v>
      </c>
      <c r="N55" s="37" t="s">
        <v>370</v>
      </c>
      <c r="O55" s="36" t="s">
        <v>21</v>
      </c>
      <c r="P55" s="35">
        <v>11650000000</v>
      </c>
      <c r="Q55" s="35"/>
      <c r="R55" s="35">
        <v>11650000000</v>
      </c>
      <c r="S55" s="33" t="s">
        <v>369</v>
      </c>
      <c r="T55" s="51">
        <v>14127563500</v>
      </c>
      <c r="U55" s="51">
        <v>14127563500</v>
      </c>
      <c r="V55" s="33" t="s">
        <v>368</v>
      </c>
      <c r="W55" s="30"/>
      <c r="X55" s="30" t="s">
        <v>367</v>
      </c>
      <c r="Y55" s="463">
        <f t="shared" si="5"/>
        <v>0</v>
      </c>
      <c r="Z55" s="455">
        <f t="shared" si="6"/>
        <v>2477563500</v>
      </c>
      <c r="AA55" s="367"/>
      <c r="AB55" s="431"/>
      <c r="AC55" s="431"/>
      <c r="AD55" s="80"/>
      <c r="AE55" s="80"/>
      <c r="AF55" s="80"/>
      <c r="AG55" s="80"/>
      <c r="AH55" s="80"/>
      <c r="AI55" s="80"/>
      <c r="AJ55" s="80"/>
      <c r="AK55" s="80"/>
      <c r="AL55" s="80"/>
      <c r="AM55" s="80"/>
      <c r="AN55" s="80"/>
      <c r="AO55" s="80"/>
    </row>
    <row r="56" spans="3:41" s="28" customFormat="1" ht="46.5" customHeight="1" x14ac:dyDescent="0.25">
      <c r="C56" s="39">
        <f t="shared" si="7"/>
        <v>37</v>
      </c>
      <c r="D56" s="38" t="s">
        <v>12</v>
      </c>
      <c r="E56" s="38" t="s">
        <v>10</v>
      </c>
      <c r="F56" s="38" t="s">
        <v>11</v>
      </c>
      <c r="G56" s="38" t="s">
        <v>12</v>
      </c>
      <c r="H56" s="38" t="s">
        <v>10</v>
      </c>
      <c r="I56" s="38" t="s">
        <v>11</v>
      </c>
      <c r="J56" s="38" t="s">
        <v>10</v>
      </c>
      <c r="K56" s="38" t="s">
        <v>337</v>
      </c>
      <c r="L56" s="38" t="s">
        <v>268</v>
      </c>
      <c r="M56" s="37" t="s">
        <v>366</v>
      </c>
      <c r="N56" s="37" t="s">
        <v>365</v>
      </c>
      <c r="O56" s="36" t="s">
        <v>21</v>
      </c>
      <c r="P56" s="35">
        <v>722276650</v>
      </c>
      <c r="Q56" s="35">
        <v>722276650</v>
      </c>
      <c r="R56" s="35"/>
      <c r="S56" s="33" t="s">
        <v>364</v>
      </c>
      <c r="T56" s="51">
        <v>821948650</v>
      </c>
      <c r="U56" s="51">
        <v>821948650</v>
      </c>
      <c r="V56" s="84" t="s">
        <v>364</v>
      </c>
      <c r="W56" s="30"/>
      <c r="X56" s="30" t="s">
        <v>363</v>
      </c>
      <c r="Y56" s="463">
        <f t="shared" si="5"/>
        <v>0</v>
      </c>
      <c r="Z56" s="455">
        <f t="shared" si="6"/>
        <v>99672000</v>
      </c>
      <c r="AA56" s="366"/>
      <c r="AB56" s="432"/>
      <c r="AC56" s="432"/>
      <c r="AD56" s="29"/>
      <c r="AE56" s="29"/>
      <c r="AF56" s="29"/>
      <c r="AG56" s="29"/>
      <c r="AH56" s="29"/>
      <c r="AI56" s="29"/>
      <c r="AJ56" s="29"/>
      <c r="AK56" s="29"/>
      <c r="AL56" s="29"/>
      <c r="AM56" s="29"/>
      <c r="AN56" s="29"/>
      <c r="AO56" s="29"/>
    </row>
    <row r="57" spans="3:41" s="28" customFormat="1" ht="45" customHeight="1" x14ac:dyDescent="0.25">
      <c r="C57" s="39">
        <f t="shared" si="7"/>
        <v>38</v>
      </c>
      <c r="D57" s="38" t="s">
        <v>12</v>
      </c>
      <c r="E57" s="38" t="s">
        <v>10</v>
      </c>
      <c r="F57" s="38" t="s">
        <v>11</v>
      </c>
      <c r="G57" s="38" t="s">
        <v>12</v>
      </c>
      <c r="H57" s="38" t="s">
        <v>10</v>
      </c>
      <c r="I57" s="38" t="s">
        <v>11</v>
      </c>
      <c r="J57" s="38" t="s">
        <v>10</v>
      </c>
      <c r="K57" s="38" t="s">
        <v>337</v>
      </c>
      <c r="L57" s="38" t="s">
        <v>183</v>
      </c>
      <c r="M57" s="37" t="s">
        <v>362</v>
      </c>
      <c r="N57" s="107" t="s">
        <v>361</v>
      </c>
      <c r="O57" s="36" t="s">
        <v>21</v>
      </c>
      <c r="P57" s="35">
        <v>11200000000</v>
      </c>
      <c r="Q57" s="35"/>
      <c r="R57" s="35">
        <v>11200000000</v>
      </c>
      <c r="S57" s="33" t="s">
        <v>360</v>
      </c>
      <c r="T57" s="51">
        <v>11200000000</v>
      </c>
      <c r="U57" s="51">
        <v>11200000000</v>
      </c>
      <c r="V57" s="84" t="s">
        <v>359</v>
      </c>
      <c r="W57" s="30"/>
      <c r="X57" s="30" t="s">
        <v>358</v>
      </c>
      <c r="Y57" s="463">
        <f t="shared" si="5"/>
        <v>0</v>
      </c>
      <c r="Z57" s="455">
        <f t="shared" si="6"/>
        <v>0</v>
      </c>
      <c r="AA57" s="366"/>
      <c r="AB57" s="432"/>
      <c r="AC57" s="432"/>
      <c r="AD57" s="29"/>
      <c r="AE57" s="29"/>
      <c r="AF57" s="29"/>
      <c r="AG57" s="29"/>
      <c r="AH57" s="29"/>
      <c r="AI57" s="29"/>
      <c r="AJ57" s="29"/>
      <c r="AK57" s="29"/>
      <c r="AL57" s="29"/>
      <c r="AM57" s="29"/>
      <c r="AN57" s="29"/>
      <c r="AO57" s="29"/>
    </row>
    <row r="58" spans="3:41" s="28" customFormat="1" ht="42" customHeight="1" x14ac:dyDescent="0.25">
      <c r="C58" s="39">
        <f t="shared" si="7"/>
        <v>39</v>
      </c>
      <c r="D58" s="38" t="s">
        <v>12</v>
      </c>
      <c r="E58" s="38" t="s">
        <v>10</v>
      </c>
      <c r="F58" s="38" t="s">
        <v>11</v>
      </c>
      <c r="G58" s="38" t="s">
        <v>12</v>
      </c>
      <c r="H58" s="38" t="s">
        <v>10</v>
      </c>
      <c r="I58" s="38" t="s">
        <v>11</v>
      </c>
      <c r="J58" s="38" t="s">
        <v>10</v>
      </c>
      <c r="K58" s="38" t="s">
        <v>337</v>
      </c>
      <c r="L58" s="38" t="s">
        <v>254</v>
      </c>
      <c r="M58" s="37" t="s">
        <v>646</v>
      </c>
      <c r="N58" s="106" t="s">
        <v>357</v>
      </c>
      <c r="O58" s="36" t="s">
        <v>21</v>
      </c>
      <c r="P58" s="35">
        <v>7886767500</v>
      </c>
      <c r="Q58" s="35"/>
      <c r="R58" s="35">
        <v>7886767500</v>
      </c>
      <c r="S58" s="33" t="s">
        <v>356</v>
      </c>
      <c r="T58" s="51">
        <v>7916767500</v>
      </c>
      <c r="U58" s="51">
        <v>7886767500</v>
      </c>
      <c r="V58" s="84" t="s">
        <v>356</v>
      </c>
      <c r="W58" s="447" t="s">
        <v>347</v>
      </c>
      <c r="X58" s="30" t="s">
        <v>347</v>
      </c>
      <c r="Y58" s="463">
        <f t="shared" si="5"/>
        <v>-30000000</v>
      </c>
      <c r="Z58" s="455">
        <f t="shared" si="6"/>
        <v>0</v>
      </c>
      <c r="AA58" s="366"/>
      <c r="AB58" s="432"/>
      <c r="AC58" s="432"/>
      <c r="AD58" s="29"/>
      <c r="AE58" s="29"/>
      <c r="AF58" s="29"/>
      <c r="AG58" s="29"/>
      <c r="AH58" s="29"/>
      <c r="AI58" s="29"/>
      <c r="AJ58" s="29"/>
      <c r="AK58" s="29"/>
      <c r="AL58" s="29"/>
      <c r="AM58" s="29"/>
      <c r="AN58" s="29"/>
      <c r="AO58" s="29"/>
    </row>
    <row r="59" spans="3:41" s="86" customFormat="1" ht="50.25" customHeight="1" x14ac:dyDescent="0.25">
      <c r="C59" s="39">
        <f t="shared" si="7"/>
        <v>40</v>
      </c>
      <c r="D59" s="92" t="s">
        <v>12</v>
      </c>
      <c r="E59" s="92" t="s">
        <v>10</v>
      </c>
      <c r="F59" s="92" t="s">
        <v>11</v>
      </c>
      <c r="G59" s="92" t="s">
        <v>12</v>
      </c>
      <c r="H59" s="92" t="s">
        <v>10</v>
      </c>
      <c r="I59" s="92" t="s">
        <v>11</v>
      </c>
      <c r="J59" s="92" t="s">
        <v>10</v>
      </c>
      <c r="K59" s="92" t="s">
        <v>337</v>
      </c>
      <c r="L59" s="92" t="s">
        <v>178</v>
      </c>
      <c r="M59" s="91" t="s">
        <v>355</v>
      </c>
      <c r="N59" s="91" t="s">
        <v>354</v>
      </c>
      <c r="O59" s="90" t="s">
        <v>21</v>
      </c>
      <c r="P59" s="85">
        <v>90850150</v>
      </c>
      <c r="Q59" s="85">
        <v>90850150</v>
      </c>
      <c r="R59" s="85"/>
      <c r="S59" s="84" t="s">
        <v>353</v>
      </c>
      <c r="T59" s="51">
        <v>54618800</v>
      </c>
      <c r="U59" s="51">
        <v>54618800</v>
      </c>
      <c r="V59" s="378" t="s">
        <v>353</v>
      </c>
      <c r="W59" s="88"/>
      <c r="X59" s="88" t="s">
        <v>347</v>
      </c>
      <c r="Y59" s="463">
        <f t="shared" si="5"/>
        <v>0</v>
      </c>
      <c r="Z59" s="455">
        <f t="shared" si="6"/>
        <v>-36231350</v>
      </c>
      <c r="AA59" s="369"/>
      <c r="AB59" s="432"/>
      <c r="AC59" s="432"/>
      <c r="AD59" s="87"/>
      <c r="AE59" s="87"/>
      <c r="AF59" s="87"/>
      <c r="AG59" s="87"/>
      <c r="AH59" s="87"/>
      <c r="AI59" s="87"/>
      <c r="AJ59" s="87"/>
      <c r="AK59" s="87"/>
      <c r="AL59" s="87"/>
      <c r="AM59" s="87"/>
      <c r="AN59" s="87"/>
      <c r="AO59" s="87"/>
    </row>
    <row r="60" spans="3:41" s="86" customFormat="1" ht="47.25" x14ac:dyDescent="0.25">
      <c r="C60" s="39">
        <f t="shared" si="7"/>
        <v>41</v>
      </c>
      <c r="D60" s="92" t="s">
        <v>12</v>
      </c>
      <c r="E60" s="92" t="s">
        <v>10</v>
      </c>
      <c r="F60" s="92" t="s">
        <v>11</v>
      </c>
      <c r="G60" s="92" t="s">
        <v>12</v>
      </c>
      <c r="H60" s="92" t="s">
        <v>10</v>
      </c>
      <c r="I60" s="92" t="s">
        <v>11</v>
      </c>
      <c r="J60" s="92" t="s">
        <v>10</v>
      </c>
      <c r="K60" s="92" t="s">
        <v>337</v>
      </c>
      <c r="L60" s="92" t="s">
        <v>167</v>
      </c>
      <c r="M60" s="91" t="s">
        <v>352</v>
      </c>
      <c r="N60" s="91" t="s">
        <v>351</v>
      </c>
      <c r="O60" s="90" t="s">
        <v>21</v>
      </c>
      <c r="P60" s="85">
        <v>400000000</v>
      </c>
      <c r="Q60" s="85"/>
      <c r="R60" s="85">
        <v>400000000</v>
      </c>
      <c r="S60" s="84" t="s">
        <v>179</v>
      </c>
      <c r="T60" s="51">
        <v>482269000</v>
      </c>
      <c r="U60" s="51">
        <v>483169000</v>
      </c>
      <c r="V60" s="84" t="s">
        <v>146</v>
      </c>
      <c r="W60" s="447" t="s">
        <v>653</v>
      </c>
      <c r="X60" s="88" t="s">
        <v>350</v>
      </c>
      <c r="Y60" s="463">
        <f t="shared" si="5"/>
        <v>900000</v>
      </c>
      <c r="Z60" s="455">
        <f t="shared" si="6"/>
        <v>83169000</v>
      </c>
      <c r="AA60" s="369"/>
      <c r="AB60" s="432"/>
      <c r="AC60" s="432"/>
      <c r="AD60" s="87"/>
      <c r="AE60" s="87"/>
      <c r="AF60" s="87"/>
      <c r="AG60" s="87"/>
      <c r="AH60" s="87"/>
      <c r="AI60" s="87"/>
      <c r="AJ60" s="87"/>
      <c r="AK60" s="87"/>
      <c r="AL60" s="87"/>
      <c r="AM60" s="87"/>
      <c r="AN60" s="87"/>
      <c r="AO60" s="87"/>
    </row>
    <row r="61" spans="3:41" s="28" customFormat="1" ht="45.75" customHeight="1" x14ac:dyDescent="0.25">
      <c r="C61" s="39">
        <f t="shared" si="7"/>
        <v>42</v>
      </c>
      <c r="D61" s="38" t="s">
        <v>12</v>
      </c>
      <c r="E61" s="38" t="s">
        <v>10</v>
      </c>
      <c r="F61" s="38" t="s">
        <v>11</v>
      </c>
      <c r="G61" s="38" t="s">
        <v>12</v>
      </c>
      <c r="H61" s="38" t="s">
        <v>10</v>
      </c>
      <c r="I61" s="38" t="s">
        <v>11</v>
      </c>
      <c r="J61" s="38" t="s">
        <v>10</v>
      </c>
      <c r="K61" s="38" t="s">
        <v>337</v>
      </c>
      <c r="L61" s="38" t="s">
        <v>160</v>
      </c>
      <c r="M61" s="37" t="s">
        <v>349</v>
      </c>
      <c r="N61" s="37" t="s">
        <v>348</v>
      </c>
      <c r="O61" s="36" t="s">
        <v>21</v>
      </c>
      <c r="P61" s="35">
        <v>1173015667</v>
      </c>
      <c r="Q61" s="35">
        <v>1173015667</v>
      </c>
      <c r="R61" s="35"/>
      <c r="S61" s="33" t="s">
        <v>146</v>
      </c>
      <c r="T61" s="51">
        <v>1172052667</v>
      </c>
      <c r="U61" s="51">
        <v>1172052667</v>
      </c>
      <c r="V61" s="84" t="s">
        <v>146</v>
      </c>
      <c r="W61" s="30"/>
      <c r="X61" s="30" t="s">
        <v>347</v>
      </c>
      <c r="Y61" s="463">
        <f t="shared" si="5"/>
        <v>0</v>
      </c>
      <c r="Z61" s="455">
        <f t="shared" si="6"/>
        <v>-963000</v>
      </c>
      <c r="AA61" s="366"/>
      <c r="AB61" s="432"/>
      <c r="AC61" s="432"/>
      <c r="AD61" s="29"/>
      <c r="AE61" s="29"/>
      <c r="AF61" s="29"/>
      <c r="AG61" s="29"/>
      <c r="AH61" s="29"/>
      <c r="AI61" s="29"/>
      <c r="AJ61" s="29"/>
      <c r="AK61" s="29"/>
      <c r="AL61" s="29"/>
      <c r="AM61" s="29"/>
      <c r="AN61" s="29"/>
      <c r="AO61" s="29"/>
    </row>
    <row r="62" spans="3:41" s="28" customFormat="1" ht="87.75" customHeight="1" x14ac:dyDescent="0.25">
      <c r="C62" s="39">
        <f t="shared" si="7"/>
        <v>43</v>
      </c>
      <c r="D62" s="38" t="s">
        <v>12</v>
      </c>
      <c r="E62" s="38" t="s">
        <v>10</v>
      </c>
      <c r="F62" s="38" t="s">
        <v>11</v>
      </c>
      <c r="G62" s="38" t="s">
        <v>12</v>
      </c>
      <c r="H62" s="38" t="s">
        <v>10</v>
      </c>
      <c r="I62" s="38" t="s">
        <v>11</v>
      </c>
      <c r="J62" s="38" t="s">
        <v>10</v>
      </c>
      <c r="K62" s="38" t="s">
        <v>337</v>
      </c>
      <c r="L62" s="38" t="s">
        <v>155</v>
      </c>
      <c r="M62" s="37" t="s">
        <v>346</v>
      </c>
      <c r="N62" s="37" t="s">
        <v>345</v>
      </c>
      <c r="O62" s="36" t="s">
        <v>21</v>
      </c>
      <c r="P62" s="35">
        <v>6600000000</v>
      </c>
      <c r="Q62" s="35"/>
      <c r="R62" s="35">
        <v>6600000000</v>
      </c>
      <c r="S62" s="33" t="s">
        <v>344</v>
      </c>
      <c r="T62" s="51">
        <v>6641826000</v>
      </c>
      <c r="U62" s="51">
        <v>6674484000</v>
      </c>
      <c r="V62" s="389" t="s">
        <v>628</v>
      </c>
      <c r="W62" s="447" t="s">
        <v>636</v>
      </c>
      <c r="X62" s="30" t="s">
        <v>343</v>
      </c>
      <c r="Y62" s="463">
        <f t="shared" si="5"/>
        <v>32658000</v>
      </c>
      <c r="Z62" s="455">
        <f t="shared" si="6"/>
        <v>74484000</v>
      </c>
      <c r="AA62" s="366"/>
      <c r="AB62" s="432"/>
      <c r="AC62" s="432"/>
      <c r="AD62" s="29" t="s">
        <v>624</v>
      </c>
      <c r="AE62" s="29"/>
      <c r="AF62" s="29"/>
      <c r="AG62" s="29"/>
      <c r="AH62" s="29"/>
      <c r="AI62" s="29"/>
      <c r="AJ62" s="29"/>
      <c r="AK62" s="29"/>
      <c r="AL62" s="29"/>
      <c r="AM62" s="29"/>
      <c r="AN62" s="29"/>
      <c r="AO62" s="29"/>
    </row>
    <row r="63" spans="3:41" s="28" customFormat="1" ht="36.75" customHeight="1" x14ac:dyDescent="0.25">
      <c r="C63" s="39">
        <f t="shared" si="7"/>
        <v>44</v>
      </c>
      <c r="D63" s="38" t="s">
        <v>12</v>
      </c>
      <c r="E63" s="38" t="s">
        <v>10</v>
      </c>
      <c r="F63" s="38" t="s">
        <v>11</v>
      </c>
      <c r="G63" s="38" t="s">
        <v>12</v>
      </c>
      <c r="H63" s="38" t="s">
        <v>10</v>
      </c>
      <c r="I63" s="38" t="s">
        <v>11</v>
      </c>
      <c r="J63" s="38" t="s">
        <v>10</v>
      </c>
      <c r="K63" s="38" t="s">
        <v>337</v>
      </c>
      <c r="L63" s="38" t="s">
        <v>342</v>
      </c>
      <c r="M63" s="37" t="s">
        <v>341</v>
      </c>
      <c r="N63" s="37" t="s">
        <v>340</v>
      </c>
      <c r="O63" s="36" t="s">
        <v>21</v>
      </c>
      <c r="P63" s="35">
        <v>22662000000</v>
      </c>
      <c r="Q63" s="35"/>
      <c r="R63" s="35">
        <v>22662000000</v>
      </c>
      <c r="S63" s="33" t="s">
        <v>339</v>
      </c>
      <c r="T63" s="51">
        <v>22662000000</v>
      </c>
      <c r="U63" s="51">
        <v>22662000000</v>
      </c>
      <c r="V63" s="33" t="s">
        <v>339</v>
      </c>
      <c r="W63" s="30"/>
      <c r="X63" s="30" t="s">
        <v>338</v>
      </c>
      <c r="Y63" s="463">
        <f t="shared" si="5"/>
        <v>0</v>
      </c>
      <c r="Z63" s="455">
        <f t="shared" si="6"/>
        <v>0</v>
      </c>
      <c r="AA63" s="366"/>
      <c r="AB63" s="432"/>
      <c r="AC63" s="432"/>
      <c r="AD63" s="29"/>
      <c r="AE63" s="29"/>
      <c r="AF63" s="29"/>
      <c r="AG63" s="29"/>
      <c r="AH63" s="29"/>
      <c r="AI63" s="29"/>
      <c r="AJ63" s="29"/>
      <c r="AK63" s="29"/>
      <c r="AL63" s="29"/>
      <c r="AM63" s="29"/>
      <c r="AN63" s="29"/>
      <c r="AO63" s="29"/>
    </row>
    <row r="64" spans="3:41" s="28" customFormat="1" ht="48.75" customHeight="1" x14ac:dyDescent="0.25">
      <c r="C64" s="39">
        <f t="shared" si="7"/>
        <v>45</v>
      </c>
      <c r="D64" s="38" t="s">
        <v>12</v>
      </c>
      <c r="E64" s="38" t="s">
        <v>10</v>
      </c>
      <c r="F64" s="38" t="s">
        <v>11</v>
      </c>
      <c r="G64" s="38" t="s">
        <v>12</v>
      </c>
      <c r="H64" s="38" t="s">
        <v>10</v>
      </c>
      <c r="I64" s="38" t="s">
        <v>11</v>
      </c>
      <c r="J64" s="38" t="s">
        <v>10</v>
      </c>
      <c r="K64" s="38" t="s">
        <v>337</v>
      </c>
      <c r="L64" s="38" t="s">
        <v>336</v>
      </c>
      <c r="M64" s="37" t="s">
        <v>335</v>
      </c>
      <c r="N64" s="37" t="s">
        <v>334</v>
      </c>
      <c r="O64" s="36" t="s">
        <v>333</v>
      </c>
      <c r="P64" s="35">
        <v>6000000000</v>
      </c>
      <c r="Q64" s="35"/>
      <c r="R64" s="35">
        <v>6000000000</v>
      </c>
      <c r="S64" s="33" t="s">
        <v>332</v>
      </c>
      <c r="T64" s="51">
        <v>5222718900</v>
      </c>
      <c r="U64" s="531">
        <f>5372718900+50000000</f>
        <v>5422718900</v>
      </c>
      <c r="V64" s="33" t="s">
        <v>332</v>
      </c>
      <c r="W64" s="449" t="s">
        <v>635</v>
      </c>
      <c r="X64" s="30" t="s">
        <v>98</v>
      </c>
      <c r="Y64" s="463">
        <f t="shared" si="5"/>
        <v>200000000</v>
      </c>
      <c r="Z64" s="455">
        <f t="shared" si="6"/>
        <v>-577281100</v>
      </c>
      <c r="AA64" s="366"/>
      <c r="AB64" s="432"/>
      <c r="AC64" s="432"/>
      <c r="AD64" s="29"/>
      <c r="AE64" s="29"/>
      <c r="AF64" s="29"/>
      <c r="AG64" s="29"/>
      <c r="AH64" s="29"/>
      <c r="AI64" s="29"/>
      <c r="AJ64" s="29"/>
      <c r="AK64" s="29"/>
      <c r="AL64" s="29"/>
      <c r="AM64" s="29"/>
      <c r="AN64" s="29"/>
      <c r="AO64" s="29"/>
    </row>
    <row r="65" spans="3:41" ht="46.5" customHeight="1" x14ac:dyDescent="0.25">
      <c r="C65" s="27">
        <f t="shared" si="7"/>
        <v>46</v>
      </c>
      <c r="D65" s="105"/>
      <c r="E65" s="105"/>
      <c r="F65" s="105"/>
      <c r="G65" s="105"/>
      <c r="H65" s="105"/>
      <c r="I65" s="105"/>
      <c r="J65" s="105"/>
      <c r="K65" s="105"/>
      <c r="L65" s="105"/>
      <c r="M65" s="98" t="s">
        <v>331</v>
      </c>
      <c r="N65" s="98"/>
      <c r="O65" s="97" t="s">
        <v>21</v>
      </c>
      <c r="P65" s="104"/>
      <c r="Q65" s="104"/>
      <c r="R65" s="104"/>
      <c r="S65" s="96"/>
      <c r="T65" s="51">
        <v>575330500</v>
      </c>
      <c r="U65" s="51">
        <v>599994800</v>
      </c>
      <c r="V65" s="96" t="s">
        <v>637</v>
      </c>
      <c r="W65" s="447" t="s">
        <v>269</v>
      </c>
      <c r="X65" s="93" t="s">
        <v>330</v>
      </c>
      <c r="Y65" s="463">
        <f t="shared" si="5"/>
        <v>24664300</v>
      </c>
      <c r="Z65" s="455">
        <f t="shared" si="6"/>
        <v>599994800</v>
      </c>
      <c r="AA65" s="365"/>
      <c r="AB65" s="439"/>
      <c r="AC65" s="439"/>
    </row>
    <row r="66" spans="3:41" s="52" customFormat="1" ht="43.5" customHeight="1" x14ac:dyDescent="0.25">
      <c r="C66" s="65" t="s">
        <v>329</v>
      </c>
      <c r="D66" s="61" t="s">
        <v>41</v>
      </c>
      <c r="E66" s="61" t="s">
        <v>40</v>
      </c>
      <c r="F66" s="60" t="s">
        <v>328</v>
      </c>
      <c r="G66" s="589" t="s">
        <v>327</v>
      </c>
      <c r="H66" s="589"/>
      <c r="I66" s="589"/>
      <c r="J66" s="589"/>
      <c r="K66" s="589"/>
      <c r="L66" s="589"/>
      <c r="M66" s="590"/>
      <c r="N66" s="379" t="s">
        <v>326</v>
      </c>
      <c r="O66" s="59"/>
      <c r="P66" s="58">
        <f>SUM(P67:P82)</f>
        <v>57905197000</v>
      </c>
      <c r="Q66" s="58">
        <f>SUM(Q67:Q82)</f>
        <v>26214497000</v>
      </c>
      <c r="R66" s="56"/>
      <c r="S66" s="55"/>
      <c r="T66" s="57">
        <f>SUM(T67:T82)</f>
        <v>60698230300</v>
      </c>
      <c r="U66" s="57">
        <f>SUM(U67:U82)</f>
        <v>65298230300</v>
      </c>
      <c r="V66" s="55"/>
      <c r="W66" s="54"/>
      <c r="X66" s="54"/>
      <c r="Y66" s="464">
        <f>SUM(Y67:Y82)</f>
        <v>4600000000</v>
      </c>
      <c r="Z66" s="457">
        <f>SUM(Z67:Z82)</f>
        <v>7393033300</v>
      </c>
      <c r="AA66" s="370"/>
      <c r="AB66" s="440"/>
      <c r="AC66" s="440"/>
      <c r="AD66" s="53"/>
      <c r="AE66" s="53"/>
      <c r="AF66" s="53"/>
      <c r="AG66" s="53"/>
      <c r="AH66" s="53"/>
      <c r="AI66" s="53"/>
      <c r="AJ66" s="53"/>
      <c r="AK66" s="53"/>
      <c r="AL66" s="53"/>
      <c r="AM66" s="53"/>
      <c r="AN66" s="53"/>
      <c r="AO66" s="53"/>
    </row>
    <row r="67" spans="3:41" s="28" customFormat="1" ht="39.75" customHeight="1" x14ac:dyDescent="0.25">
      <c r="C67" s="39">
        <f>C65+1</f>
        <v>47</v>
      </c>
      <c r="D67" s="38" t="s">
        <v>12</v>
      </c>
      <c r="E67" s="38" t="s">
        <v>10</v>
      </c>
      <c r="F67" s="38" t="s">
        <v>11</v>
      </c>
      <c r="G67" s="38" t="s">
        <v>12</v>
      </c>
      <c r="H67" s="38" t="s">
        <v>10</v>
      </c>
      <c r="I67" s="38" t="s">
        <v>11</v>
      </c>
      <c r="J67" s="38" t="s">
        <v>10</v>
      </c>
      <c r="K67" s="38" t="s">
        <v>245</v>
      </c>
      <c r="L67" s="38" t="s">
        <v>69</v>
      </c>
      <c r="M67" s="37" t="s">
        <v>325</v>
      </c>
      <c r="N67" s="37" t="s">
        <v>324</v>
      </c>
      <c r="O67" s="36" t="s">
        <v>21</v>
      </c>
      <c r="P67" s="35">
        <v>4000000000</v>
      </c>
      <c r="Q67" s="35"/>
      <c r="R67" s="35">
        <v>4000000000</v>
      </c>
      <c r="S67" s="33" t="s">
        <v>323</v>
      </c>
      <c r="T67" s="51">
        <v>3261727800</v>
      </c>
      <c r="U67" s="51">
        <v>3261727800</v>
      </c>
      <c r="V67" s="33"/>
      <c r="W67" s="30"/>
      <c r="X67" s="30" t="s">
        <v>232</v>
      </c>
      <c r="Y67" s="463">
        <f t="shared" si="5"/>
        <v>0</v>
      </c>
      <c r="Z67" s="455">
        <f t="shared" ref="Z67:Z82" si="8">U67-P67</f>
        <v>-738272200</v>
      </c>
      <c r="AA67" s="366"/>
      <c r="AB67" s="432"/>
      <c r="AC67" s="432"/>
      <c r="AD67" s="29"/>
      <c r="AE67" s="29"/>
      <c r="AF67" s="29"/>
      <c r="AG67" s="29"/>
      <c r="AH67" s="29"/>
      <c r="AI67" s="29"/>
      <c r="AJ67" s="29"/>
      <c r="AK67" s="29"/>
      <c r="AL67" s="29"/>
      <c r="AM67" s="29"/>
      <c r="AN67" s="29"/>
      <c r="AO67" s="29"/>
    </row>
    <row r="68" spans="3:41" s="86" customFormat="1" ht="47.25" customHeight="1" x14ac:dyDescent="0.25">
      <c r="C68" s="101">
        <f t="shared" ref="C68:C82" si="9">C67+1</f>
        <v>48</v>
      </c>
      <c r="D68" s="92" t="s">
        <v>12</v>
      </c>
      <c r="E68" s="92" t="s">
        <v>10</v>
      </c>
      <c r="F68" s="92" t="s">
        <v>11</v>
      </c>
      <c r="G68" s="92" t="s">
        <v>12</v>
      </c>
      <c r="H68" s="92" t="s">
        <v>10</v>
      </c>
      <c r="I68" s="92" t="s">
        <v>11</v>
      </c>
      <c r="J68" s="92" t="s">
        <v>10</v>
      </c>
      <c r="K68" s="92" t="s">
        <v>245</v>
      </c>
      <c r="L68" s="92" t="s">
        <v>28</v>
      </c>
      <c r="M68" s="91" t="s">
        <v>322</v>
      </c>
      <c r="N68" s="103" t="s">
        <v>321</v>
      </c>
      <c r="O68" s="390" t="s">
        <v>320</v>
      </c>
      <c r="P68" s="85">
        <v>2627564000</v>
      </c>
      <c r="Q68" s="85">
        <v>2627564000</v>
      </c>
      <c r="R68" s="85"/>
      <c r="S68" s="84" t="s">
        <v>319</v>
      </c>
      <c r="T68" s="51">
        <v>2902564000</v>
      </c>
      <c r="U68" s="531">
        <v>3102564000</v>
      </c>
      <c r="V68" s="84" t="s">
        <v>318</v>
      </c>
      <c r="W68" s="451" t="s">
        <v>625</v>
      </c>
      <c r="X68" s="88" t="s">
        <v>625</v>
      </c>
      <c r="Y68" s="463">
        <f t="shared" si="5"/>
        <v>200000000</v>
      </c>
      <c r="Z68" s="455">
        <f t="shared" si="8"/>
        <v>475000000</v>
      </c>
      <c r="AA68" s="369"/>
      <c r="AB68" s="432"/>
      <c r="AC68" s="432"/>
      <c r="AD68" s="87" t="s">
        <v>317</v>
      </c>
      <c r="AE68" s="87"/>
      <c r="AF68" s="87"/>
      <c r="AG68" s="87"/>
      <c r="AH68" s="87"/>
      <c r="AI68" s="87"/>
      <c r="AJ68" s="87"/>
      <c r="AK68" s="87"/>
      <c r="AL68" s="87"/>
      <c r="AM68" s="87"/>
      <c r="AN68" s="87"/>
      <c r="AO68" s="87"/>
    </row>
    <row r="69" spans="3:41" s="86" customFormat="1" ht="40.5" customHeight="1" x14ac:dyDescent="0.25">
      <c r="C69" s="101">
        <f t="shared" si="9"/>
        <v>49</v>
      </c>
      <c r="D69" s="92" t="s">
        <v>12</v>
      </c>
      <c r="E69" s="92" t="s">
        <v>10</v>
      </c>
      <c r="F69" s="92" t="s">
        <v>11</v>
      </c>
      <c r="G69" s="92" t="s">
        <v>12</v>
      </c>
      <c r="H69" s="92" t="s">
        <v>10</v>
      </c>
      <c r="I69" s="92" t="s">
        <v>11</v>
      </c>
      <c r="J69" s="92" t="s">
        <v>10</v>
      </c>
      <c r="K69" s="92" t="s">
        <v>245</v>
      </c>
      <c r="L69" s="92" t="s">
        <v>8</v>
      </c>
      <c r="M69" s="91" t="s">
        <v>316</v>
      </c>
      <c r="N69" s="91" t="s">
        <v>315</v>
      </c>
      <c r="O69" s="390" t="s">
        <v>314</v>
      </c>
      <c r="P69" s="85">
        <v>4677546000</v>
      </c>
      <c r="Q69" s="85">
        <v>2677546000</v>
      </c>
      <c r="R69" s="85">
        <v>2000000000</v>
      </c>
      <c r="S69" s="84" t="s">
        <v>313</v>
      </c>
      <c r="T69" s="51">
        <v>4449178500</v>
      </c>
      <c r="U69" s="531">
        <v>4949178500</v>
      </c>
      <c r="V69" s="84" t="s">
        <v>312</v>
      </c>
      <c r="W69" s="88"/>
      <c r="X69" s="88" t="s">
        <v>256</v>
      </c>
      <c r="Y69" s="463">
        <f t="shared" si="5"/>
        <v>500000000</v>
      </c>
      <c r="Z69" s="455">
        <f t="shared" si="8"/>
        <v>271632500</v>
      </c>
      <c r="AA69" s="369"/>
      <c r="AB69" s="432"/>
      <c r="AC69" s="432"/>
      <c r="AD69" s="87"/>
      <c r="AE69" s="87"/>
      <c r="AF69" s="87"/>
      <c r="AG69" s="87"/>
      <c r="AH69" s="87"/>
      <c r="AI69" s="87"/>
      <c r="AJ69" s="87"/>
      <c r="AK69" s="87"/>
      <c r="AL69" s="87"/>
      <c r="AM69" s="87"/>
      <c r="AN69" s="87"/>
      <c r="AO69" s="87"/>
    </row>
    <row r="70" spans="3:41" s="86" customFormat="1" ht="49.5" customHeight="1" x14ac:dyDescent="0.25">
      <c r="C70" s="101">
        <f t="shared" si="9"/>
        <v>50</v>
      </c>
      <c r="D70" s="92" t="s">
        <v>12</v>
      </c>
      <c r="E70" s="92" t="s">
        <v>10</v>
      </c>
      <c r="F70" s="92" t="s">
        <v>11</v>
      </c>
      <c r="G70" s="92" t="s">
        <v>12</v>
      </c>
      <c r="H70" s="92" t="s">
        <v>10</v>
      </c>
      <c r="I70" s="92" t="s">
        <v>11</v>
      </c>
      <c r="J70" s="92" t="s">
        <v>10</v>
      </c>
      <c r="K70" s="92" t="s">
        <v>245</v>
      </c>
      <c r="L70" s="92" t="s">
        <v>125</v>
      </c>
      <c r="M70" s="91" t="s">
        <v>311</v>
      </c>
      <c r="N70" s="91" t="s">
        <v>310</v>
      </c>
      <c r="O70" s="390" t="s">
        <v>309</v>
      </c>
      <c r="P70" s="85">
        <v>2764000000</v>
      </c>
      <c r="Q70" s="85">
        <v>2764000000</v>
      </c>
      <c r="R70" s="85"/>
      <c r="S70" s="84" t="s">
        <v>308</v>
      </c>
      <c r="T70" s="51">
        <v>2764000000</v>
      </c>
      <c r="U70" s="51">
        <v>3464000000</v>
      </c>
      <c r="V70" s="84" t="s">
        <v>307</v>
      </c>
      <c r="W70" s="88"/>
      <c r="X70" s="88" t="s">
        <v>256</v>
      </c>
      <c r="Y70" s="463">
        <f t="shared" si="5"/>
        <v>700000000</v>
      </c>
      <c r="Z70" s="455">
        <f t="shared" si="8"/>
        <v>700000000</v>
      </c>
      <c r="AA70" s="369"/>
      <c r="AB70" s="432"/>
      <c r="AC70" s="432"/>
      <c r="AD70" s="87"/>
      <c r="AE70" s="87"/>
      <c r="AF70" s="87"/>
      <c r="AG70" s="87"/>
      <c r="AH70" s="87"/>
      <c r="AI70" s="87"/>
      <c r="AJ70" s="87"/>
      <c r="AK70" s="87"/>
      <c r="AL70" s="87"/>
      <c r="AM70" s="87"/>
      <c r="AN70" s="87"/>
      <c r="AO70" s="87"/>
    </row>
    <row r="71" spans="3:41" s="86" customFormat="1" ht="50.25" customHeight="1" x14ac:dyDescent="0.25">
      <c r="C71" s="101">
        <f t="shared" si="9"/>
        <v>51</v>
      </c>
      <c r="D71" s="92" t="s">
        <v>12</v>
      </c>
      <c r="E71" s="92" t="s">
        <v>10</v>
      </c>
      <c r="F71" s="92" t="s">
        <v>11</v>
      </c>
      <c r="G71" s="92" t="s">
        <v>12</v>
      </c>
      <c r="H71" s="92" t="s">
        <v>10</v>
      </c>
      <c r="I71" s="92" t="s">
        <v>11</v>
      </c>
      <c r="J71" s="92" t="s">
        <v>10</v>
      </c>
      <c r="K71" s="92" t="s">
        <v>245</v>
      </c>
      <c r="L71" s="92" t="s">
        <v>101</v>
      </c>
      <c r="M71" s="91" t="s">
        <v>306</v>
      </c>
      <c r="N71" s="91" t="s">
        <v>305</v>
      </c>
      <c r="O71" s="390" t="s">
        <v>304</v>
      </c>
      <c r="P71" s="85">
        <v>1773808000</v>
      </c>
      <c r="Q71" s="85">
        <v>1773808000</v>
      </c>
      <c r="R71" s="85"/>
      <c r="S71" s="84" t="s">
        <v>303</v>
      </c>
      <c r="T71" s="51">
        <v>1873808000</v>
      </c>
      <c r="U71" s="51">
        <v>2373808000</v>
      </c>
      <c r="V71" s="84" t="s">
        <v>302</v>
      </c>
      <c r="W71" s="88"/>
      <c r="X71" s="88" t="s">
        <v>301</v>
      </c>
      <c r="Y71" s="463">
        <f t="shared" si="5"/>
        <v>500000000</v>
      </c>
      <c r="Z71" s="455">
        <f t="shared" si="8"/>
        <v>600000000</v>
      </c>
      <c r="AA71" s="369"/>
      <c r="AB71" s="432"/>
      <c r="AC71" s="432"/>
      <c r="AD71" s="87"/>
      <c r="AE71" s="87"/>
      <c r="AF71" s="87"/>
      <c r="AG71" s="87"/>
      <c r="AH71" s="87"/>
      <c r="AI71" s="87"/>
      <c r="AJ71" s="87"/>
      <c r="AK71" s="87"/>
      <c r="AL71" s="87"/>
      <c r="AM71" s="87"/>
      <c r="AN71" s="87"/>
      <c r="AO71" s="87"/>
    </row>
    <row r="72" spans="3:41" s="86" customFormat="1" ht="47.25" customHeight="1" x14ac:dyDescent="0.25">
      <c r="C72" s="101">
        <f t="shared" si="9"/>
        <v>52</v>
      </c>
      <c r="D72" s="92" t="s">
        <v>12</v>
      </c>
      <c r="E72" s="92" t="s">
        <v>10</v>
      </c>
      <c r="F72" s="92" t="s">
        <v>11</v>
      </c>
      <c r="G72" s="92" t="s">
        <v>12</v>
      </c>
      <c r="H72" s="92" t="s">
        <v>10</v>
      </c>
      <c r="I72" s="92" t="s">
        <v>11</v>
      </c>
      <c r="J72" s="92" t="s">
        <v>10</v>
      </c>
      <c r="K72" s="92" t="s">
        <v>245</v>
      </c>
      <c r="L72" s="92" t="s">
        <v>97</v>
      </c>
      <c r="M72" s="91" t="s">
        <v>300</v>
      </c>
      <c r="N72" s="91" t="s">
        <v>299</v>
      </c>
      <c r="O72" s="390" t="s">
        <v>298</v>
      </c>
      <c r="P72" s="85">
        <v>2487611000</v>
      </c>
      <c r="Q72" s="85">
        <v>2287611000</v>
      </c>
      <c r="R72" s="85">
        <v>200000000</v>
      </c>
      <c r="S72" s="84" t="s">
        <v>297</v>
      </c>
      <c r="T72" s="51">
        <v>2786084000</v>
      </c>
      <c r="U72" s="51">
        <v>2986084000</v>
      </c>
      <c r="V72" s="84" t="s">
        <v>296</v>
      </c>
      <c r="W72" s="88"/>
      <c r="X72" s="88" t="s">
        <v>256</v>
      </c>
      <c r="Y72" s="463">
        <f t="shared" si="5"/>
        <v>200000000</v>
      </c>
      <c r="Z72" s="455">
        <f t="shared" si="8"/>
        <v>498473000</v>
      </c>
      <c r="AA72" s="369"/>
      <c r="AB72" s="432"/>
      <c r="AC72" s="432"/>
      <c r="AD72" s="87"/>
      <c r="AE72" s="87"/>
      <c r="AF72" s="87"/>
      <c r="AG72" s="87"/>
      <c r="AH72" s="87"/>
      <c r="AI72" s="87"/>
      <c r="AJ72" s="87"/>
      <c r="AK72" s="87"/>
      <c r="AL72" s="87"/>
      <c r="AM72" s="87"/>
      <c r="AN72" s="87"/>
      <c r="AO72" s="87"/>
    </row>
    <row r="73" spans="3:41" s="28" customFormat="1" ht="36" x14ac:dyDescent="0.25">
      <c r="C73" s="101">
        <f t="shared" si="9"/>
        <v>53</v>
      </c>
      <c r="D73" s="38" t="s">
        <v>12</v>
      </c>
      <c r="E73" s="38" t="s">
        <v>10</v>
      </c>
      <c r="F73" s="38" t="s">
        <v>11</v>
      </c>
      <c r="G73" s="38" t="s">
        <v>12</v>
      </c>
      <c r="H73" s="38" t="s">
        <v>10</v>
      </c>
      <c r="I73" s="38" t="s">
        <v>11</v>
      </c>
      <c r="J73" s="38" t="s">
        <v>10</v>
      </c>
      <c r="K73" s="38" t="s">
        <v>245</v>
      </c>
      <c r="L73" s="38" t="s">
        <v>93</v>
      </c>
      <c r="M73" s="37" t="s">
        <v>295</v>
      </c>
      <c r="N73" s="37" t="s">
        <v>294</v>
      </c>
      <c r="O73" s="391" t="s">
        <v>293</v>
      </c>
      <c r="P73" s="35">
        <v>2555435000</v>
      </c>
      <c r="Q73" s="35">
        <v>2555435000</v>
      </c>
      <c r="R73" s="35"/>
      <c r="S73" s="33" t="s">
        <v>292</v>
      </c>
      <c r="T73" s="51">
        <v>2555435000</v>
      </c>
      <c r="U73" s="51">
        <v>2755435000</v>
      </c>
      <c r="V73" s="33" t="s">
        <v>292</v>
      </c>
      <c r="W73" s="30"/>
      <c r="X73" s="30" t="s">
        <v>256</v>
      </c>
      <c r="Y73" s="463">
        <f t="shared" si="5"/>
        <v>200000000</v>
      </c>
      <c r="Z73" s="455">
        <f t="shared" si="8"/>
        <v>200000000</v>
      </c>
      <c r="AA73" s="366"/>
      <c r="AB73" s="432"/>
      <c r="AC73" s="432"/>
      <c r="AD73" s="29"/>
      <c r="AE73" s="29"/>
      <c r="AF73" s="29"/>
      <c r="AG73" s="29"/>
      <c r="AH73" s="29"/>
      <c r="AI73" s="29"/>
      <c r="AJ73" s="29"/>
      <c r="AK73" s="29"/>
      <c r="AL73" s="29"/>
      <c r="AM73" s="29"/>
      <c r="AN73" s="29"/>
      <c r="AO73" s="29"/>
    </row>
    <row r="74" spans="3:41" s="28" customFormat="1" ht="60" customHeight="1" x14ac:dyDescent="0.25">
      <c r="C74" s="101">
        <f t="shared" si="9"/>
        <v>54</v>
      </c>
      <c r="D74" s="38" t="s">
        <v>12</v>
      </c>
      <c r="E74" s="38" t="s">
        <v>10</v>
      </c>
      <c r="F74" s="38" t="s">
        <v>11</v>
      </c>
      <c r="G74" s="38" t="s">
        <v>12</v>
      </c>
      <c r="H74" s="38" t="s">
        <v>10</v>
      </c>
      <c r="I74" s="38" t="s">
        <v>11</v>
      </c>
      <c r="J74" s="38" t="s">
        <v>10</v>
      </c>
      <c r="K74" s="38" t="s">
        <v>245</v>
      </c>
      <c r="L74" s="38" t="s">
        <v>90</v>
      </c>
      <c r="M74" s="37" t="s">
        <v>291</v>
      </c>
      <c r="N74" s="37" t="s">
        <v>290</v>
      </c>
      <c r="O74" s="391" t="s">
        <v>289</v>
      </c>
      <c r="P74" s="102">
        <v>2999829000</v>
      </c>
      <c r="Q74" s="35">
        <v>2999829000</v>
      </c>
      <c r="R74" s="35"/>
      <c r="S74" s="33" t="s">
        <v>288</v>
      </c>
      <c r="T74" s="359">
        <v>2999829000</v>
      </c>
      <c r="U74" s="359">
        <v>3074829000</v>
      </c>
      <c r="V74" s="33" t="s">
        <v>287</v>
      </c>
      <c r="W74" s="30"/>
      <c r="X74" s="30" t="s">
        <v>256</v>
      </c>
      <c r="Y74" s="463">
        <f t="shared" si="5"/>
        <v>75000000</v>
      </c>
      <c r="Z74" s="455">
        <f t="shared" si="8"/>
        <v>75000000</v>
      </c>
      <c r="AA74" s="366"/>
      <c r="AB74" s="432"/>
      <c r="AC74" s="432"/>
      <c r="AD74" s="29"/>
      <c r="AE74" s="29"/>
      <c r="AF74" s="29"/>
      <c r="AG74" s="29"/>
      <c r="AH74" s="29"/>
      <c r="AI74" s="29"/>
      <c r="AJ74" s="29"/>
      <c r="AK74" s="29"/>
      <c r="AL74" s="29"/>
      <c r="AM74" s="29"/>
      <c r="AN74" s="29"/>
      <c r="AO74" s="29"/>
    </row>
    <row r="75" spans="3:41" s="28" customFormat="1" ht="47.25" customHeight="1" x14ac:dyDescent="0.25">
      <c r="C75" s="101">
        <f t="shared" si="9"/>
        <v>55</v>
      </c>
      <c r="D75" s="38" t="s">
        <v>12</v>
      </c>
      <c r="E75" s="38" t="s">
        <v>10</v>
      </c>
      <c r="F75" s="38" t="s">
        <v>11</v>
      </c>
      <c r="G75" s="38" t="s">
        <v>12</v>
      </c>
      <c r="H75" s="38" t="s">
        <v>10</v>
      </c>
      <c r="I75" s="38" t="s">
        <v>11</v>
      </c>
      <c r="J75" s="38" t="s">
        <v>10</v>
      </c>
      <c r="K75" s="38" t="s">
        <v>245</v>
      </c>
      <c r="L75" s="38" t="s">
        <v>84</v>
      </c>
      <c r="M75" s="37" t="s">
        <v>286</v>
      </c>
      <c r="N75" s="37" t="s">
        <v>285</v>
      </c>
      <c r="O75" s="391" t="s">
        <v>284</v>
      </c>
      <c r="P75" s="35">
        <v>2017572000</v>
      </c>
      <c r="Q75" s="35">
        <v>1267572000</v>
      </c>
      <c r="R75" s="35">
        <v>750000000</v>
      </c>
      <c r="S75" s="33" t="s">
        <v>283</v>
      </c>
      <c r="T75" s="51">
        <v>1926260000</v>
      </c>
      <c r="U75" s="51">
        <v>3026260000</v>
      </c>
      <c r="V75" s="33" t="s">
        <v>282</v>
      </c>
      <c r="W75" s="449" t="s">
        <v>269</v>
      </c>
      <c r="X75" s="30" t="s">
        <v>269</v>
      </c>
      <c r="Y75" s="463">
        <f t="shared" si="5"/>
        <v>1100000000</v>
      </c>
      <c r="Z75" s="455">
        <f t="shared" si="8"/>
        <v>1008688000</v>
      </c>
      <c r="AA75" s="446" t="s">
        <v>649</v>
      </c>
      <c r="AB75" s="432"/>
      <c r="AC75" s="432"/>
      <c r="AD75" s="29"/>
      <c r="AE75" s="29"/>
      <c r="AF75" s="29"/>
      <c r="AG75" s="29"/>
      <c r="AH75" s="29"/>
      <c r="AI75" s="29"/>
      <c r="AJ75" s="29"/>
      <c r="AK75" s="29"/>
      <c r="AL75" s="29"/>
      <c r="AM75" s="29"/>
      <c r="AN75" s="29"/>
      <c r="AO75" s="29"/>
    </row>
    <row r="76" spans="3:41" s="28" customFormat="1" ht="36" x14ac:dyDescent="0.25">
      <c r="C76" s="101">
        <f t="shared" si="9"/>
        <v>56</v>
      </c>
      <c r="D76" s="38" t="s">
        <v>12</v>
      </c>
      <c r="E76" s="38" t="s">
        <v>10</v>
      </c>
      <c r="F76" s="38" t="s">
        <v>11</v>
      </c>
      <c r="G76" s="38" t="s">
        <v>12</v>
      </c>
      <c r="H76" s="38" t="s">
        <v>10</v>
      </c>
      <c r="I76" s="38" t="s">
        <v>11</v>
      </c>
      <c r="J76" s="38" t="s">
        <v>10</v>
      </c>
      <c r="K76" s="38" t="s">
        <v>245</v>
      </c>
      <c r="L76" s="38" t="s">
        <v>281</v>
      </c>
      <c r="M76" s="37" t="s">
        <v>280</v>
      </c>
      <c r="N76" s="37" t="s">
        <v>279</v>
      </c>
      <c r="O76" s="36" t="s">
        <v>278</v>
      </c>
      <c r="P76" s="35">
        <v>794204000</v>
      </c>
      <c r="Q76" s="35">
        <v>745204000</v>
      </c>
      <c r="R76" s="35">
        <v>49000000</v>
      </c>
      <c r="S76" s="33" t="s">
        <v>277</v>
      </c>
      <c r="T76" s="51">
        <v>1200000000</v>
      </c>
      <c r="U76" s="51">
        <v>1200000000</v>
      </c>
      <c r="V76" s="84" t="s">
        <v>276</v>
      </c>
      <c r="W76" s="30"/>
      <c r="X76" s="30" t="s">
        <v>232</v>
      </c>
      <c r="Y76" s="463">
        <f t="shared" si="5"/>
        <v>0</v>
      </c>
      <c r="Z76" s="455">
        <f t="shared" si="8"/>
        <v>405796000</v>
      </c>
      <c r="AA76" s="366"/>
      <c r="AB76" s="432"/>
      <c r="AC76" s="432"/>
      <c r="AD76" s="29"/>
      <c r="AE76" s="29"/>
      <c r="AF76" s="29"/>
      <c r="AG76" s="29"/>
      <c r="AH76" s="29"/>
      <c r="AI76" s="29"/>
      <c r="AJ76" s="29"/>
      <c r="AK76" s="29"/>
      <c r="AL76" s="29"/>
      <c r="AM76" s="29"/>
      <c r="AN76" s="29"/>
      <c r="AO76" s="29"/>
    </row>
    <row r="77" spans="3:41" s="86" customFormat="1" ht="36" x14ac:dyDescent="0.25">
      <c r="C77" s="101">
        <f t="shared" si="9"/>
        <v>57</v>
      </c>
      <c r="D77" s="92" t="s">
        <v>12</v>
      </c>
      <c r="E77" s="92" t="s">
        <v>10</v>
      </c>
      <c r="F77" s="92" t="s">
        <v>11</v>
      </c>
      <c r="G77" s="92" t="s">
        <v>12</v>
      </c>
      <c r="H77" s="92" t="s">
        <v>10</v>
      </c>
      <c r="I77" s="92" t="s">
        <v>11</v>
      </c>
      <c r="J77" s="92" t="s">
        <v>10</v>
      </c>
      <c r="K77" s="92" t="s">
        <v>245</v>
      </c>
      <c r="L77" s="92" t="s">
        <v>275</v>
      </c>
      <c r="M77" s="91" t="s">
        <v>274</v>
      </c>
      <c r="N77" s="91" t="s">
        <v>273</v>
      </c>
      <c r="O77" s="90" t="s">
        <v>272</v>
      </c>
      <c r="P77" s="85">
        <v>1974905000</v>
      </c>
      <c r="Q77" s="85">
        <v>1974905000</v>
      </c>
      <c r="R77" s="85"/>
      <c r="S77" s="84" t="s">
        <v>271</v>
      </c>
      <c r="T77" s="51">
        <v>2224905000</v>
      </c>
      <c r="U77" s="51">
        <v>2249905000</v>
      </c>
      <c r="V77" s="84" t="s">
        <v>270</v>
      </c>
      <c r="W77" s="451" t="s">
        <v>269</v>
      </c>
      <c r="X77" s="88" t="s">
        <v>269</v>
      </c>
      <c r="Y77" s="463">
        <f t="shared" si="5"/>
        <v>25000000</v>
      </c>
      <c r="Z77" s="455">
        <f t="shared" si="8"/>
        <v>275000000</v>
      </c>
      <c r="AA77" s="369"/>
      <c r="AB77" s="432"/>
      <c r="AC77" s="432"/>
      <c r="AD77" s="87" t="s">
        <v>255</v>
      </c>
      <c r="AE77" s="87"/>
      <c r="AF77" s="87"/>
      <c r="AG77" s="87"/>
      <c r="AH77" s="87"/>
      <c r="AI77" s="87"/>
      <c r="AJ77" s="87"/>
      <c r="AK77" s="87"/>
      <c r="AL77" s="87"/>
      <c r="AM77" s="87"/>
      <c r="AN77" s="87"/>
      <c r="AO77" s="87"/>
    </row>
    <row r="78" spans="3:41" s="86" customFormat="1" ht="54" x14ac:dyDescent="0.25">
      <c r="C78" s="101">
        <f t="shared" si="9"/>
        <v>58</v>
      </c>
      <c r="D78" s="92" t="s">
        <v>12</v>
      </c>
      <c r="E78" s="92" t="s">
        <v>10</v>
      </c>
      <c r="F78" s="92" t="s">
        <v>11</v>
      </c>
      <c r="G78" s="92" t="s">
        <v>12</v>
      </c>
      <c r="H78" s="92" t="s">
        <v>10</v>
      </c>
      <c r="I78" s="92" t="s">
        <v>11</v>
      </c>
      <c r="J78" s="92" t="s">
        <v>10</v>
      </c>
      <c r="K78" s="92" t="s">
        <v>245</v>
      </c>
      <c r="L78" s="92" t="s">
        <v>268</v>
      </c>
      <c r="M78" s="91" t="s">
        <v>267</v>
      </c>
      <c r="N78" s="91" t="s">
        <v>266</v>
      </c>
      <c r="O78" s="90" t="s">
        <v>265</v>
      </c>
      <c r="P78" s="85">
        <v>2127291000</v>
      </c>
      <c r="Q78" s="85">
        <v>2127291000</v>
      </c>
      <c r="R78" s="85"/>
      <c r="S78" s="84" t="s">
        <v>264</v>
      </c>
      <c r="T78" s="51">
        <v>2677291000</v>
      </c>
      <c r="U78" s="51">
        <v>3177291000</v>
      </c>
      <c r="V78" s="84" t="s">
        <v>263</v>
      </c>
      <c r="W78" s="451" t="s">
        <v>256</v>
      </c>
      <c r="X78" s="88" t="s">
        <v>256</v>
      </c>
      <c r="Y78" s="463">
        <f t="shared" si="5"/>
        <v>500000000</v>
      </c>
      <c r="Z78" s="455">
        <f t="shared" si="8"/>
        <v>1050000000</v>
      </c>
      <c r="AA78" s="446" t="s">
        <v>650</v>
      </c>
      <c r="AB78" s="432"/>
      <c r="AC78" s="432"/>
      <c r="AD78" s="87" t="s">
        <v>262</v>
      </c>
      <c r="AE78" s="87"/>
      <c r="AF78" s="87"/>
      <c r="AG78" s="87"/>
      <c r="AH78" s="87"/>
      <c r="AI78" s="87"/>
      <c r="AJ78" s="87"/>
      <c r="AK78" s="87"/>
      <c r="AL78" s="87"/>
      <c r="AM78" s="87"/>
      <c r="AN78" s="87"/>
      <c r="AO78" s="87"/>
    </row>
    <row r="79" spans="3:41" s="86" customFormat="1" ht="41.25" customHeight="1" x14ac:dyDescent="0.25">
      <c r="C79" s="101">
        <f t="shared" si="9"/>
        <v>59</v>
      </c>
      <c r="D79" s="92" t="s">
        <v>12</v>
      </c>
      <c r="E79" s="92" t="s">
        <v>10</v>
      </c>
      <c r="F79" s="92" t="s">
        <v>11</v>
      </c>
      <c r="G79" s="92" t="s">
        <v>12</v>
      </c>
      <c r="H79" s="92" t="s">
        <v>10</v>
      </c>
      <c r="I79" s="92" t="s">
        <v>11</v>
      </c>
      <c r="J79" s="92" t="s">
        <v>10</v>
      </c>
      <c r="K79" s="92" t="s">
        <v>245</v>
      </c>
      <c r="L79" s="92" t="s">
        <v>183</v>
      </c>
      <c r="M79" s="91" t="s">
        <v>261</v>
      </c>
      <c r="N79" s="91" t="s">
        <v>260</v>
      </c>
      <c r="O79" s="90" t="s">
        <v>259</v>
      </c>
      <c r="P79" s="85">
        <v>2413732000</v>
      </c>
      <c r="Q79" s="85">
        <v>2413732000</v>
      </c>
      <c r="R79" s="85"/>
      <c r="S79" s="84" t="s">
        <v>258</v>
      </c>
      <c r="T79" s="51">
        <v>2613732000</v>
      </c>
      <c r="U79" s="51">
        <v>2813732000</v>
      </c>
      <c r="V79" s="84" t="s">
        <v>257</v>
      </c>
      <c r="W79" s="88"/>
      <c r="X79" s="88" t="s">
        <v>256</v>
      </c>
      <c r="Y79" s="463">
        <f t="shared" si="5"/>
        <v>200000000</v>
      </c>
      <c r="Z79" s="455">
        <f t="shared" si="8"/>
        <v>400000000</v>
      </c>
      <c r="AA79" s="369"/>
      <c r="AB79" s="432"/>
      <c r="AC79" s="432"/>
      <c r="AD79" s="87" t="s">
        <v>255</v>
      </c>
      <c r="AE79" s="87"/>
      <c r="AF79" s="87"/>
      <c r="AG79" s="87"/>
      <c r="AH79" s="87"/>
      <c r="AI79" s="87"/>
      <c r="AJ79" s="87"/>
      <c r="AK79" s="87"/>
      <c r="AL79" s="87"/>
      <c r="AM79" s="87"/>
      <c r="AN79" s="87"/>
      <c r="AO79" s="87"/>
    </row>
    <row r="80" spans="3:41" s="28" customFormat="1" ht="36" x14ac:dyDescent="0.25">
      <c r="C80" s="101">
        <f t="shared" si="9"/>
        <v>60</v>
      </c>
      <c r="D80" s="38" t="s">
        <v>12</v>
      </c>
      <c r="E80" s="38" t="s">
        <v>10</v>
      </c>
      <c r="F80" s="38" t="s">
        <v>11</v>
      </c>
      <c r="G80" s="38" t="s">
        <v>12</v>
      </c>
      <c r="H80" s="38" t="s">
        <v>10</v>
      </c>
      <c r="I80" s="38" t="s">
        <v>11</v>
      </c>
      <c r="J80" s="38" t="s">
        <v>10</v>
      </c>
      <c r="K80" s="38" t="s">
        <v>245</v>
      </c>
      <c r="L80" s="38" t="s">
        <v>254</v>
      </c>
      <c r="M80" s="37" t="s">
        <v>253</v>
      </c>
      <c r="N80" s="37" t="s">
        <v>252</v>
      </c>
      <c r="O80" s="36" t="s">
        <v>21</v>
      </c>
      <c r="P80" s="35">
        <v>11000000000</v>
      </c>
      <c r="Q80" s="35"/>
      <c r="R80" s="35">
        <v>11000000000</v>
      </c>
      <c r="S80" s="33" t="s">
        <v>251</v>
      </c>
      <c r="T80" s="32">
        <v>9593084300</v>
      </c>
      <c r="U80" s="32">
        <v>9793084300</v>
      </c>
      <c r="V80" s="33" t="s">
        <v>250</v>
      </c>
      <c r="W80" s="30"/>
      <c r="X80" s="30" t="s">
        <v>232</v>
      </c>
      <c r="Y80" s="463">
        <f t="shared" si="5"/>
        <v>200000000</v>
      </c>
      <c r="Z80" s="455">
        <f t="shared" si="8"/>
        <v>-1206915700</v>
      </c>
      <c r="AA80" s="366"/>
      <c r="AB80" s="432"/>
      <c r="AC80" s="432"/>
      <c r="AD80" s="29"/>
      <c r="AE80" s="29"/>
      <c r="AF80" s="29"/>
      <c r="AG80" s="29"/>
      <c r="AH80" s="29"/>
      <c r="AI80" s="29"/>
      <c r="AJ80" s="29"/>
      <c r="AK80" s="29"/>
      <c r="AL80" s="29"/>
      <c r="AM80" s="29"/>
      <c r="AN80" s="29"/>
      <c r="AO80" s="29"/>
    </row>
    <row r="81" spans="3:41" s="28" customFormat="1" ht="36" x14ac:dyDescent="0.25">
      <c r="C81" s="101">
        <f t="shared" si="9"/>
        <v>61</v>
      </c>
      <c r="D81" s="38" t="s">
        <v>12</v>
      </c>
      <c r="E81" s="38" t="s">
        <v>10</v>
      </c>
      <c r="F81" s="38" t="s">
        <v>11</v>
      </c>
      <c r="G81" s="38" t="s">
        <v>12</v>
      </c>
      <c r="H81" s="38" t="s">
        <v>10</v>
      </c>
      <c r="I81" s="38" t="s">
        <v>11</v>
      </c>
      <c r="J81" s="38" t="s">
        <v>10</v>
      </c>
      <c r="K81" s="38" t="s">
        <v>245</v>
      </c>
      <c r="L81" s="38" t="s">
        <v>178</v>
      </c>
      <c r="M81" s="37" t="s">
        <v>249</v>
      </c>
      <c r="N81" s="37" t="s">
        <v>248</v>
      </c>
      <c r="O81" s="36" t="s">
        <v>21</v>
      </c>
      <c r="P81" s="35">
        <v>11000000000</v>
      </c>
      <c r="Q81" s="35"/>
      <c r="R81" s="35">
        <v>11000000000</v>
      </c>
      <c r="S81" s="33" t="s">
        <v>247</v>
      </c>
      <c r="T81" s="32">
        <v>10657289700</v>
      </c>
      <c r="U81" s="32">
        <v>10857289700</v>
      </c>
      <c r="V81" s="33" t="s">
        <v>246</v>
      </c>
      <c r="W81" s="30"/>
      <c r="X81" s="30" t="s">
        <v>232</v>
      </c>
      <c r="Y81" s="463">
        <f t="shared" si="5"/>
        <v>200000000</v>
      </c>
      <c r="Z81" s="455">
        <f t="shared" si="8"/>
        <v>-142710300</v>
      </c>
      <c r="AA81" s="366"/>
      <c r="AB81" s="432"/>
      <c r="AC81" s="432"/>
      <c r="AD81" s="29"/>
      <c r="AE81" s="29"/>
      <c r="AF81" s="29"/>
      <c r="AG81" s="29"/>
      <c r="AH81" s="29"/>
      <c r="AI81" s="29"/>
      <c r="AJ81" s="29"/>
      <c r="AK81" s="29"/>
      <c r="AL81" s="29"/>
      <c r="AM81" s="29"/>
      <c r="AN81" s="29"/>
      <c r="AO81" s="29"/>
    </row>
    <row r="82" spans="3:41" s="28" customFormat="1" ht="60" customHeight="1" x14ac:dyDescent="0.25">
      <c r="C82" s="101">
        <f t="shared" si="9"/>
        <v>62</v>
      </c>
      <c r="D82" s="38" t="s">
        <v>12</v>
      </c>
      <c r="E82" s="38" t="s">
        <v>10</v>
      </c>
      <c r="F82" s="38" t="s">
        <v>11</v>
      </c>
      <c r="G82" s="38" t="s">
        <v>12</v>
      </c>
      <c r="H82" s="38" t="s">
        <v>10</v>
      </c>
      <c r="I82" s="38" t="s">
        <v>11</v>
      </c>
      <c r="J82" s="38" t="s">
        <v>10</v>
      </c>
      <c r="K82" s="38" t="s">
        <v>245</v>
      </c>
      <c r="L82" s="38" t="s">
        <v>173</v>
      </c>
      <c r="M82" s="37" t="s">
        <v>244</v>
      </c>
      <c r="N82" s="37" t="s">
        <v>243</v>
      </c>
      <c r="O82" s="36" t="s">
        <v>142</v>
      </c>
      <c r="P82" s="35">
        <v>2691700000</v>
      </c>
      <c r="Q82" s="35"/>
      <c r="R82" s="35">
        <v>2691700000</v>
      </c>
      <c r="S82" s="33" t="s">
        <v>242</v>
      </c>
      <c r="T82" s="32">
        <v>6213042000</v>
      </c>
      <c r="U82" s="32">
        <v>6213042000</v>
      </c>
      <c r="V82" s="377" t="s">
        <v>241</v>
      </c>
      <c r="W82" s="30"/>
      <c r="X82" s="30" t="s">
        <v>232</v>
      </c>
      <c r="Y82" s="463">
        <f t="shared" si="5"/>
        <v>0</v>
      </c>
      <c r="Z82" s="455">
        <f t="shared" si="8"/>
        <v>3521342000</v>
      </c>
      <c r="AA82" s="366"/>
      <c r="AB82" s="432"/>
      <c r="AC82" s="432"/>
      <c r="AD82" s="29"/>
      <c r="AE82" s="29"/>
      <c r="AF82" s="29"/>
      <c r="AG82" s="29"/>
      <c r="AH82" s="29"/>
      <c r="AI82" s="29"/>
      <c r="AJ82" s="29"/>
      <c r="AK82" s="29"/>
      <c r="AL82" s="29"/>
      <c r="AM82" s="29"/>
      <c r="AN82" s="29"/>
      <c r="AO82" s="29"/>
    </row>
    <row r="83" spans="3:41" s="52" customFormat="1" ht="39.75" customHeight="1" x14ac:dyDescent="0.25">
      <c r="C83" s="65" t="s">
        <v>240</v>
      </c>
      <c r="D83" s="61" t="s">
        <v>41</v>
      </c>
      <c r="E83" s="61" t="s">
        <v>40</v>
      </c>
      <c r="F83" s="60" t="s">
        <v>40</v>
      </c>
      <c r="G83" s="589" t="s">
        <v>239</v>
      </c>
      <c r="H83" s="589"/>
      <c r="I83" s="589"/>
      <c r="J83" s="589"/>
      <c r="K83" s="589"/>
      <c r="L83" s="589"/>
      <c r="M83" s="590"/>
      <c r="N83" s="379" t="s">
        <v>238</v>
      </c>
      <c r="O83" s="59"/>
      <c r="P83" s="58">
        <f>SUM(P84:P86)</f>
        <v>2010866190</v>
      </c>
      <c r="Q83" s="58">
        <f>SUM(Q84:Q86)</f>
        <v>685916190</v>
      </c>
      <c r="R83" s="56"/>
      <c r="S83" s="55"/>
      <c r="T83" s="57">
        <f>SUM(T84:T86)</f>
        <v>2010866190</v>
      </c>
      <c r="U83" s="57">
        <f>SUM(U84:U86)</f>
        <v>1982623465</v>
      </c>
      <c r="V83" s="55"/>
      <c r="W83" s="54"/>
      <c r="X83" s="54"/>
      <c r="Y83" s="464">
        <f>SUM(Y84:Y86)</f>
        <v>-28242725</v>
      </c>
      <c r="Z83" s="457">
        <f>SUM(Z84:Z86)</f>
        <v>-28242725</v>
      </c>
      <c r="AA83" s="370"/>
      <c r="AB83" s="440"/>
      <c r="AC83" s="440"/>
      <c r="AD83" s="53"/>
      <c r="AE83" s="53"/>
      <c r="AF83" s="53"/>
      <c r="AG83" s="53"/>
      <c r="AH83" s="53"/>
      <c r="AI83" s="53"/>
      <c r="AJ83" s="53"/>
      <c r="AK83" s="53"/>
      <c r="AL83" s="53"/>
      <c r="AM83" s="53"/>
      <c r="AN83" s="53"/>
      <c r="AO83" s="53"/>
    </row>
    <row r="84" spans="3:41" s="28" customFormat="1" ht="39.75" customHeight="1" x14ac:dyDescent="0.25">
      <c r="C84" s="39">
        <f>C82+1</f>
        <v>63</v>
      </c>
      <c r="D84" s="38" t="s">
        <v>12</v>
      </c>
      <c r="E84" s="38" t="s">
        <v>10</v>
      </c>
      <c r="F84" s="38" t="s">
        <v>11</v>
      </c>
      <c r="G84" s="38" t="s">
        <v>12</v>
      </c>
      <c r="H84" s="38" t="s">
        <v>10</v>
      </c>
      <c r="I84" s="38" t="s">
        <v>11</v>
      </c>
      <c r="J84" s="38" t="s">
        <v>10</v>
      </c>
      <c r="K84" s="38" t="s">
        <v>231</v>
      </c>
      <c r="L84" s="38" t="s">
        <v>36</v>
      </c>
      <c r="M84" s="100" t="s">
        <v>237</v>
      </c>
      <c r="N84" s="100" t="s">
        <v>236</v>
      </c>
      <c r="O84" s="36" t="s">
        <v>142</v>
      </c>
      <c r="P84" s="35">
        <v>340022300</v>
      </c>
      <c r="Q84" s="34">
        <v>340022300</v>
      </c>
      <c r="R84" s="34"/>
      <c r="S84" s="33" t="s">
        <v>57</v>
      </c>
      <c r="T84" s="32">
        <v>340022300</v>
      </c>
      <c r="U84" s="32">
        <v>340022300</v>
      </c>
      <c r="V84" s="33"/>
      <c r="W84" s="30"/>
      <c r="X84" s="30"/>
      <c r="Y84" s="463">
        <f t="shared" si="5"/>
        <v>0</v>
      </c>
      <c r="Z84" s="455">
        <f>U84-P84</f>
        <v>0</v>
      </c>
      <c r="AA84" s="366"/>
      <c r="AB84" s="432"/>
      <c r="AC84" s="432"/>
      <c r="AD84" s="29"/>
      <c r="AE84" s="29"/>
      <c r="AF84" s="29"/>
      <c r="AG84" s="29"/>
      <c r="AH84" s="29"/>
      <c r="AI84" s="29"/>
      <c r="AJ84" s="29"/>
      <c r="AK84" s="29"/>
      <c r="AL84" s="29"/>
      <c r="AM84" s="29"/>
      <c r="AN84" s="29"/>
      <c r="AO84" s="29"/>
    </row>
    <row r="85" spans="3:41" s="28" customFormat="1" ht="39.75" customHeight="1" x14ac:dyDescent="0.25">
      <c r="C85" s="39">
        <f>C84+1</f>
        <v>64</v>
      </c>
      <c r="D85" s="38" t="s">
        <v>12</v>
      </c>
      <c r="E85" s="38" t="s">
        <v>10</v>
      </c>
      <c r="F85" s="38" t="s">
        <v>11</v>
      </c>
      <c r="G85" s="38" t="s">
        <v>12</v>
      </c>
      <c r="H85" s="38" t="s">
        <v>10</v>
      </c>
      <c r="I85" s="38" t="s">
        <v>11</v>
      </c>
      <c r="J85" s="38" t="s">
        <v>10</v>
      </c>
      <c r="K85" s="38" t="s">
        <v>231</v>
      </c>
      <c r="L85" s="38" t="s">
        <v>32</v>
      </c>
      <c r="M85" s="100" t="s">
        <v>235</v>
      </c>
      <c r="N85" s="100" t="s">
        <v>234</v>
      </c>
      <c r="O85" s="36" t="s">
        <v>142</v>
      </c>
      <c r="P85" s="35">
        <v>1400000000</v>
      </c>
      <c r="Q85" s="35">
        <v>75050000</v>
      </c>
      <c r="R85" s="35">
        <v>1324950000</v>
      </c>
      <c r="S85" s="64">
        <v>1</v>
      </c>
      <c r="T85" s="388">
        <v>1400000000</v>
      </c>
      <c r="U85" s="388">
        <v>1371757275</v>
      </c>
      <c r="V85" s="33" t="s">
        <v>233</v>
      </c>
      <c r="W85" s="449" t="s">
        <v>638</v>
      </c>
      <c r="X85" s="30" t="s">
        <v>232</v>
      </c>
      <c r="Y85" s="463">
        <f t="shared" si="5"/>
        <v>-28242725</v>
      </c>
      <c r="Z85" s="455">
        <f>U85-P85</f>
        <v>-28242725</v>
      </c>
      <c r="AA85" s="366"/>
      <c r="AB85" s="432"/>
      <c r="AC85" s="432"/>
      <c r="AD85" s="29"/>
      <c r="AE85" s="29"/>
      <c r="AF85" s="29"/>
      <c r="AG85" s="29"/>
      <c r="AH85" s="29"/>
      <c r="AI85" s="29"/>
      <c r="AJ85" s="29"/>
      <c r="AK85" s="29"/>
      <c r="AL85" s="29"/>
      <c r="AM85" s="29"/>
      <c r="AN85" s="29"/>
      <c r="AO85" s="29"/>
    </row>
    <row r="86" spans="3:41" s="28" customFormat="1" ht="34.5" customHeight="1" x14ac:dyDescent="0.25">
      <c r="C86" s="39">
        <f>C85+1</f>
        <v>65</v>
      </c>
      <c r="D86" s="38" t="s">
        <v>12</v>
      </c>
      <c r="E86" s="38" t="s">
        <v>10</v>
      </c>
      <c r="F86" s="38" t="s">
        <v>11</v>
      </c>
      <c r="G86" s="38" t="s">
        <v>12</v>
      </c>
      <c r="H86" s="38" t="s">
        <v>10</v>
      </c>
      <c r="I86" s="38" t="s">
        <v>11</v>
      </c>
      <c r="J86" s="38" t="s">
        <v>10</v>
      </c>
      <c r="K86" s="38" t="s">
        <v>231</v>
      </c>
      <c r="L86" s="38" t="s">
        <v>69</v>
      </c>
      <c r="M86" s="37" t="s">
        <v>230</v>
      </c>
      <c r="N86" s="37" t="s">
        <v>229</v>
      </c>
      <c r="O86" s="36" t="s">
        <v>21</v>
      </c>
      <c r="P86" s="35">
        <v>270843890</v>
      </c>
      <c r="Q86" s="35">
        <v>270843890</v>
      </c>
      <c r="R86" s="35"/>
      <c r="S86" s="33" t="s">
        <v>228</v>
      </c>
      <c r="T86" s="32">
        <v>270843890</v>
      </c>
      <c r="U86" s="32">
        <v>270843890</v>
      </c>
      <c r="V86" s="33"/>
      <c r="W86" s="30"/>
      <c r="X86" s="30"/>
      <c r="Y86" s="463">
        <f t="shared" si="5"/>
        <v>0</v>
      </c>
      <c r="Z86" s="455">
        <f>U86-P86</f>
        <v>0</v>
      </c>
      <c r="AA86" s="366"/>
      <c r="AB86" s="432"/>
      <c r="AC86" s="432"/>
      <c r="AD86" s="29"/>
      <c r="AE86" s="29"/>
      <c r="AF86" s="29"/>
      <c r="AG86" s="29"/>
      <c r="AH86" s="29"/>
      <c r="AI86" s="29"/>
      <c r="AJ86" s="29"/>
      <c r="AK86" s="29"/>
      <c r="AL86" s="29"/>
      <c r="AM86" s="29"/>
      <c r="AN86" s="29"/>
      <c r="AO86" s="29"/>
    </row>
    <row r="87" spans="3:41" s="52" customFormat="1" ht="46.5" customHeight="1" x14ac:dyDescent="0.25">
      <c r="C87" s="65" t="s">
        <v>227</v>
      </c>
      <c r="D87" s="61" t="s">
        <v>41</v>
      </c>
      <c r="E87" s="61" t="s">
        <v>40</v>
      </c>
      <c r="F87" s="60" t="s">
        <v>226</v>
      </c>
      <c r="G87" s="589" t="s">
        <v>225</v>
      </c>
      <c r="H87" s="589"/>
      <c r="I87" s="589"/>
      <c r="J87" s="589"/>
      <c r="K87" s="589"/>
      <c r="L87" s="589"/>
      <c r="M87" s="590"/>
      <c r="N87" s="379" t="s">
        <v>224</v>
      </c>
      <c r="O87" s="59"/>
      <c r="P87" s="58">
        <f>SUM(P88:P90)</f>
        <v>656941000</v>
      </c>
      <c r="Q87" s="58">
        <f>SUM(Q88:Q90)</f>
        <v>656941000</v>
      </c>
      <c r="R87" s="56"/>
      <c r="S87" s="55"/>
      <c r="T87" s="57">
        <f>SUM(T88:T90)</f>
        <v>836941000</v>
      </c>
      <c r="U87" s="57">
        <f>SUM(U88:U90)</f>
        <v>836941000</v>
      </c>
      <c r="V87" s="55"/>
      <c r="W87" s="54"/>
      <c r="X87" s="54"/>
      <c r="Y87" s="464">
        <f>SUM(Y88:Y90)</f>
        <v>0</v>
      </c>
      <c r="Z87" s="457">
        <f>SUM(Z88:Z90)</f>
        <v>180000000</v>
      </c>
      <c r="AA87" s="370"/>
      <c r="AB87" s="440"/>
      <c r="AC87" s="440"/>
      <c r="AD87" s="53"/>
      <c r="AE87" s="53"/>
      <c r="AF87" s="53"/>
      <c r="AG87" s="53"/>
      <c r="AH87" s="53"/>
      <c r="AI87" s="53"/>
      <c r="AJ87" s="53"/>
      <c r="AK87" s="53"/>
      <c r="AL87" s="53"/>
      <c r="AM87" s="53"/>
      <c r="AN87" s="53"/>
      <c r="AO87" s="53"/>
    </row>
    <row r="88" spans="3:41" s="28" customFormat="1" ht="37.5" customHeight="1" x14ac:dyDescent="0.25">
      <c r="C88" s="39">
        <f>C86+1</f>
        <v>66</v>
      </c>
      <c r="D88" s="38" t="s">
        <v>12</v>
      </c>
      <c r="E88" s="38" t="s">
        <v>10</v>
      </c>
      <c r="F88" s="38" t="s">
        <v>11</v>
      </c>
      <c r="G88" s="38" t="s">
        <v>12</v>
      </c>
      <c r="H88" s="38" t="s">
        <v>10</v>
      </c>
      <c r="I88" s="38" t="s">
        <v>11</v>
      </c>
      <c r="J88" s="38" t="s">
        <v>10</v>
      </c>
      <c r="K88" s="38" t="s">
        <v>220</v>
      </c>
      <c r="L88" s="38" t="s">
        <v>32</v>
      </c>
      <c r="M88" s="37" t="s">
        <v>223</v>
      </c>
      <c r="N88" s="37" t="s">
        <v>222</v>
      </c>
      <c r="O88" s="36" t="s">
        <v>21</v>
      </c>
      <c r="P88" s="35">
        <v>350554500</v>
      </c>
      <c r="Q88" s="35">
        <v>350554500</v>
      </c>
      <c r="R88" s="35"/>
      <c r="S88" s="33" t="s">
        <v>221</v>
      </c>
      <c r="T88" s="32">
        <v>350554500</v>
      </c>
      <c r="U88" s="32">
        <v>350554500</v>
      </c>
      <c r="V88" s="33" t="s">
        <v>174</v>
      </c>
      <c r="W88" s="30"/>
      <c r="X88" s="30"/>
      <c r="Y88" s="463">
        <f t="shared" si="5"/>
        <v>0</v>
      </c>
      <c r="Z88" s="455">
        <f t="shared" ref="Z88:Z90" si="10">U88-P88</f>
        <v>0</v>
      </c>
      <c r="AA88" s="366"/>
      <c r="AB88" s="432"/>
      <c r="AC88" s="432"/>
      <c r="AD88" s="29"/>
      <c r="AE88" s="29"/>
      <c r="AF88" s="29"/>
      <c r="AG88" s="29"/>
      <c r="AH88" s="29"/>
      <c r="AI88" s="29"/>
      <c r="AJ88" s="29"/>
      <c r="AK88" s="29"/>
      <c r="AL88" s="29"/>
      <c r="AM88" s="29"/>
      <c r="AN88" s="29"/>
      <c r="AO88" s="29"/>
    </row>
    <row r="89" spans="3:41" s="28" customFormat="1" ht="45.75" customHeight="1" x14ac:dyDescent="0.25">
      <c r="C89" s="39">
        <f>C88+1</f>
        <v>67</v>
      </c>
      <c r="D89" s="38" t="s">
        <v>12</v>
      </c>
      <c r="E89" s="38" t="s">
        <v>10</v>
      </c>
      <c r="F89" s="38" t="s">
        <v>11</v>
      </c>
      <c r="G89" s="38" t="s">
        <v>12</v>
      </c>
      <c r="H89" s="38" t="s">
        <v>10</v>
      </c>
      <c r="I89" s="38" t="s">
        <v>11</v>
      </c>
      <c r="J89" s="38" t="s">
        <v>10</v>
      </c>
      <c r="K89" s="38" t="s">
        <v>220</v>
      </c>
      <c r="L89" s="38" t="s">
        <v>69</v>
      </c>
      <c r="M89" s="37" t="s">
        <v>219</v>
      </c>
      <c r="N89" s="37" t="s">
        <v>218</v>
      </c>
      <c r="O89" s="36" t="s">
        <v>21</v>
      </c>
      <c r="P89" s="35">
        <v>306386500</v>
      </c>
      <c r="Q89" s="34">
        <v>306386500</v>
      </c>
      <c r="R89" s="34"/>
      <c r="S89" s="33" t="s">
        <v>217</v>
      </c>
      <c r="T89" s="32">
        <v>306386500</v>
      </c>
      <c r="U89" s="32">
        <v>306386500</v>
      </c>
      <c r="V89" s="33" t="s">
        <v>217</v>
      </c>
      <c r="W89" s="30"/>
      <c r="X89" s="30"/>
      <c r="Y89" s="463">
        <f t="shared" si="5"/>
        <v>0</v>
      </c>
      <c r="Z89" s="455">
        <f t="shared" si="10"/>
        <v>0</v>
      </c>
      <c r="AA89" s="366"/>
      <c r="AB89" s="432"/>
      <c r="AC89" s="432"/>
      <c r="AD89" s="29"/>
      <c r="AE89" s="29"/>
      <c r="AF89" s="29"/>
      <c r="AG89" s="29"/>
      <c r="AH89" s="29"/>
      <c r="AI89" s="29"/>
      <c r="AJ89" s="29"/>
      <c r="AK89" s="29"/>
      <c r="AL89" s="29"/>
      <c r="AM89" s="29"/>
      <c r="AN89" s="29"/>
      <c r="AO89" s="29"/>
    </row>
    <row r="90" spans="3:41" ht="54.75" customHeight="1" x14ac:dyDescent="0.25">
      <c r="C90" s="27">
        <v>68</v>
      </c>
      <c r="D90" s="99"/>
      <c r="E90" s="99"/>
      <c r="F90" s="99"/>
      <c r="G90" s="99"/>
      <c r="H90" s="99"/>
      <c r="I90" s="99"/>
      <c r="J90" s="99"/>
      <c r="K90" s="99"/>
      <c r="L90" s="99"/>
      <c r="M90" s="98" t="s">
        <v>216</v>
      </c>
      <c r="N90" s="98"/>
      <c r="O90" s="97" t="s">
        <v>21</v>
      </c>
      <c r="P90" s="104"/>
      <c r="Q90" s="23"/>
      <c r="R90" s="23"/>
      <c r="S90" s="96"/>
      <c r="T90" s="95">
        <v>180000000</v>
      </c>
      <c r="U90" s="95">
        <v>180000000</v>
      </c>
      <c r="V90" s="94" t="s">
        <v>179</v>
      </c>
      <c r="W90" s="93"/>
      <c r="X90" s="93" t="s">
        <v>215</v>
      </c>
      <c r="Y90" s="463">
        <f t="shared" si="5"/>
        <v>0</v>
      </c>
      <c r="Z90" s="455">
        <f t="shared" si="10"/>
        <v>180000000</v>
      </c>
      <c r="AA90" s="365"/>
      <c r="AB90" s="439"/>
      <c r="AC90" s="439"/>
    </row>
    <row r="91" spans="3:41" s="52" customFormat="1" ht="69" customHeight="1" x14ac:dyDescent="0.25">
      <c r="C91" s="65" t="s">
        <v>214</v>
      </c>
      <c r="D91" s="61" t="s">
        <v>41</v>
      </c>
      <c r="E91" s="61" t="s">
        <v>40</v>
      </c>
      <c r="F91" s="60" t="s">
        <v>213</v>
      </c>
      <c r="G91" s="589" t="s">
        <v>212</v>
      </c>
      <c r="H91" s="589"/>
      <c r="I91" s="589"/>
      <c r="J91" s="589"/>
      <c r="K91" s="589"/>
      <c r="L91" s="589"/>
      <c r="M91" s="590"/>
      <c r="N91" s="379" t="s">
        <v>211</v>
      </c>
      <c r="O91" s="59"/>
      <c r="P91" s="58">
        <f>SUM(P92:P109)</f>
        <v>160033794100</v>
      </c>
      <c r="Q91" s="58">
        <f>SUM(Q92:Q109)</f>
        <v>1593794100</v>
      </c>
      <c r="R91" s="56"/>
      <c r="S91" s="55"/>
      <c r="T91" s="58">
        <f>SUM(T92:T113)</f>
        <v>157801005743</v>
      </c>
      <c r="U91" s="58">
        <f>SUM(U92:U113)</f>
        <v>157341202743</v>
      </c>
      <c r="V91" s="55"/>
      <c r="W91" s="54"/>
      <c r="X91" s="54"/>
      <c r="Y91" s="464">
        <f>SUM(Y92:Y113)</f>
        <v>-459803000</v>
      </c>
      <c r="Z91" s="457">
        <f>SUM(Z92:Z113)</f>
        <v>-2692591357</v>
      </c>
      <c r="AA91" s="370"/>
      <c r="AB91" s="440"/>
      <c r="AC91" s="440"/>
      <c r="AD91" s="53"/>
      <c r="AE91" s="53"/>
      <c r="AF91" s="53"/>
      <c r="AG91" s="53"/>
      <c r="AH91" s="53"/>
      <c r="AI91" s="53"/>
      <c r="AJ91" s="53"/>
      <c r="AK91" s="53"/>
      <c r="AL91" s="53"/>
      <c r="AM91" s="53"/>
      <c r="AN91" s="53"/>
      <c r="AO91" s="53"/>
    </row>
    <row r="92" spans="3:41" s="28" customFormat="1" ht="40.5" customHeight="1" x14ac:dyDescent="0.25">
      <c r="C92" s="39">
        <f>C90+1</f>
        <v>69</v>
      </c>
      <c r="D92" s="38" t="s">
        <v>12</v>
      </c>
      <c r="E92" s="38" t="s">
        <v>10</v>
      </c>
      <c r="F92" s="38" t="s">
        <v>11</v>
      </c>
      <c r="G92" s="38" t="s">
        <v>12</v>
      </c>
      <c r="H92" s="38" t="s">
        <v>10</v>
      </c>
      <c r="I92" s="38" t="s">
        <v>11</v>
      </c>
      <c r="J92" s="38" t="s">
        <v>10</v>
      </c>
      <c r="K92" s="38" t="s">
        <v>156</v>
      </c>
      <c r="L92" s="38" t="s">
        <v>36</v>
      </c>
      <c r="M92" s="37" t="s">
        <v>210</v>
      </c>
      <c r="N92" s="37" t="s">
        <v>209</v>
      </c>
      <c r="O92" s="36" t="s">
        <v>208</v>
      </c>
      <c r="P92" s="35">
        <v>100000000000</v>
      </c>
      <c r="Q92" s="35"/>
      <c r="R92" s="35">
        <v>100000000000</v>
      </c>
      <c r="S92" s="33" t="s">
        <v>194</v>
      </c>
      <c r="T92" s="32">
        <v>96469877143</v>
      </c>
      <c r="U92" s="32">
        <v>96469877143</v>
      </c>
      <c r="V92" s="33" t="s">
        <v>152</v>
      </c>
      <c r="W92" s="30"/>
      <c r="X92" s="30" t="s">
        <v>207</v>
      </c>
      <c r="Y92" s="463">
        <f t="shared" si="5"/>
        <v>0</v>
      </c>
      <c r="Z92" s="455">
        <f t="shared" ref="Z92:Z113" si="11">U92-P92</f>
        <v>-3530122857</v>
      </c>
      <c r="AA92" s="366"/>
      <c r="AB92" s="432"/>
      <c r="AC92" s="432"/>
      <c r="AD92" s="29"/>
      <c r="AE92" s="29"/>
      <c r="AF92" s="29"/>
      <c r="AG92" s="29"/>
      <c r="AH92" s="29"/>
      <c r="AI92" s="29"/>
      <c r="AJ92" s="29"/>
      <c r="AK92" s="29"/>
      <c r="AL92" s="29"/>
      <c r="AM92" s="29"/>
      <c r="AN92" s="29"/>
      <c r="AO92" s="29"/>
    </row>
    <row r="93" spans="3:41" s="28" customFormat="1" ht="38.25" x14ac:dyDescent="0.25">
      <c r="C93" s="39">
        <f t="shared" ref="C93:C111" si="12">C92+1</f>
        <v>70</v>
      </c>
      <c r="D93" s="38" t="s">
        <v>12</v>
      </c>
      <c r="E93" s="38" t="s">
        <v>10</v>
      </c>
      <c r="F93" s="38" t="s">
        <v>11</v>
      </c>
      <c r="G93" s="38" t="s">
        <v>12</v>
      </c>
      <c r="H93" s="38" t="s">
        <v>10</v>
      </c>
      <c r="I93" s="38" t="s">
        <v>11</v>
      </c>
      <c r="J93" s="38" t="s">
        <v>10</v>
      </c>
      <c r="K93" s="38" t="s">
        <v>156</v>
      </c>
      <c r="L93" s="38" t="s">
        <v>32</v>
      </c>
      <c r="M93" s="37" t="s">
        <v>206</v>
      </c>
      <c r="N93" s="37" t="s">
        <v>201</v>
      </c>
      <c r="O93" s="36" t="s">
        <v>142</v>
      </c>
      <c r="P93" s="35">
        <v>35500000000</v>
      </c>
      <c r="Q93" s="35"/>
      <c r="R93" s="35">
        <v>35500000000</v>
      </c>
      <c r="S93" s="33" t="s">
        <v>194</v>
      </c>
      <c r="T93" s="32">
        <v>34764471000</v>
      </c>
      <c r="U93" s="32">
        <v>34764471000</v>
      </c>
      <c r="V93" s="33" t="s">
        <v>152</v>
      </c>
      <c r="W93" s="30"/>
      <c r="X93" s="30" t="s">
        <v>200</v>
      </c>
      <c r="Y93" s="463">
        <f t="shared" si="5"/>
        <v>0</v>
      </c>
      <c r="Z93" s="455">
        <f t="shared" si="11"/>
        <v>-735529000</v>
      </c>
      <c r="AA93" s="366"/>
      <c r="AB93" s="432"/>
      <c r="AC93" s="432"/>
      <c r="AD93" s="29"/>
      <c r="AE93" s="29"/>
      <c r="AF93" s="29"/>
      <c r="AG93" s="29"/>
      <c r="AH93" s="29"/>
      <c r="AI93" s="29"/>
      <c r="AJ93" s="29"/>
      <c r="AK93" s="29"/>
      <c r="AL93" s="29"/>
      <c r="AM93" s="29"/>
      <c r="AN93" s="29"/>
      <c r="AO93" s="29"/>
    </row>
    <row r="94" spans="3:41" s="28" customFormat="1" ht="40.5" customHeight="1" x14ac:dyDescent="0.25">
      <c r="C94" s="39">
        <f t="shared" si="12"/>
        <v>71</v>
      </c>
      <c r="D94" s="38" t="s">
        <v>12</v>
      </c>
      <c r="E94" s="38" t="s">
        <v>10</v>
      </c>
      <c r="F94" s="38" t="s">
        <v>11</v>
      </c>
      <c r="G94" s="38" t="s">
        <v>12</v>
      </c>
      <c r="H94" s="38" t="s">
        <v>10</v>
      </c>
      <c r="I94" s="38" t="s">
        <v>11</v>
      </c>
      <c r="J94" s="38" t="s">
        <v>10</v>
      </c>
      <c r="K94" s="38" t="s">
        <v>156</v>
      </c>
      <c r="L94" s="38" t="s">
        <v>69</v>
      </c>
      <c r="M94" s="37" t="s">
        <v>205</v>
      </c>
      <c r="N94" s="37" t="s">
        <v>201</v>
      </c>
      <c r="O94" s="36" t="s">
        <v>142</v>
      </c>
      <c r="P94" s="35">
        <v>500000000</v>
      </c>
      <c r="Q94" s="35"/>
      <c r="R94" s="35">
        <v>500000000</v>
      </c>
      <c r="S94" s="33" t="s">
        <v>14</v>
      </c>
      <c r="T94" s="388">
        <v>500000000</v>
      </c>
      <c r="U94" s="388">
        <v>378610000</v>
      </c>
      <c r="V94" s="84" t="s">
        <v>179</v>
      </c>
      <c r="W94" s="449" t="s">
        <v>204</v>
      </c>
      <c r="X94" s="30" t="s">
        <v>204</v>
      </c>
      <c r="Y94" s="463">
        <f t="shared" si="5"/>
        <v>-121390000</v>
      </c>
      <c r="Z94" s="455">
        <f t="shared" si="11"/>
        <v>-121390000</v>
      </c>
      <c r="AA94" s="373"/>
      <c r="AB94" s="443"/>
      <c r="AC94" s="443"/>
      <c r="AD94" s="29"/>
      <c r="AE94" s="29"/>
      <c r="AF94" s="29"/>
      <c r="AG94" s="29"/>
      <c r="AH94" s="29"/>
      <c r="AI94" s="29"/>
      <c r="AJ94" s="29"/>
      <c r="AK94" s="29"/>
      <c r="AL94" s="29"/>
      <c r="AM94" s="29"/>
      <c r="AN94" s="29"/>
      <c r="AO94" s="29"/>
    </row>
    <row r="95" spans="3:41" s="28" customFormat="1" ht="36" x14ac:dyDescent="0.25">
      <c r="C95" s="39">
        <f t="shared" si="12"/>
        <v>72</v>
      </c>
      <c r="D95" s="38" t="s">
        <v>12</v>
      </c>
      <c r="E95" s="38" t="s">
        <v>10</v>
      </c>
      <c r="F95" s="38" t="s">
        <v>11</v>
      </c>
      <c r="G95" s="38" t="s">
        <v>12</v>
      </c>
      <c r="H95" s="38" t="s">
        <v>10</v>
      </c>
      <c r="I95" s="38" t="s">
        <v>11</v>
      </c>
      <c r="J95" s="38" t="s">
        <v>10</v>
      </c>
      <c r="K95" s="38" t="s">
        <v>156</v>
      </c>
      <c r="L95" s="38" t="s">
        <v>28</v>
      </c>
      <c r="M95" s="37" t="s">
        <v>203</v>
      </c>
      <c r="N95" s="37" t="s">
        <v>201</v>
      </c>
      <c r="O95" s="36" t="s">
        <v>142</v>
      </c>
      <c r="P95" s="35">
        <v>10650000000</v>
      </c>
      <c r="Q95" s="35"/>
      <c r="R95" s="35">
        <v>10650000000</v>
      </c>
      <c r="S95" s="33" t="s">
        <v>194</v>
      </c>
      <c r="T95" s="388">
        <v>10650000000</v>
      </c>
      <c r="U95" s="388">
        <v>10234000000</v>
      </c>
      <c r="V95" s="84" t="s">
        <v>194</v>
      </c>
      <c r="W95" s="449" t="s">
        <v>638</v>
      </c>
      <c r="X95" s="30"/>
      <c r="Y95" s="463">
        <f t="shared" si="5"/>
        <v>-416000000</v>
      </c>
      <c r="Z95" s="455">
        <f t="shared" si="11"/>
        <v>-416000000</v>
      </c>
      <c r="AA95" s="366"/>
      <c r="AB95" s="432"/>
      <c r="AC95" s="432"/>
      <c r="AD95" s="29"/>
      <c r="AE95" s="29">
        <v>10817300</v>
      </c>
      <c r="AF95" s="29"/>
      <c r="AG95" s="29"/>
      <c r="AH95" s="29"/>
      <c r="AI95" s="29"/>
      <c r="AJ95" s="29"/>
      <c r="AK95" s="29"/>
      <c r="AL95" s="29"/>
      <c r="AM95" s="29"/>
      <c r="AN95" s="29"/>
      <c r="AO95" s="29"/>
    </row>
    <row r="96" spans="3:41" s="28" customFormat="1" ht="38.25" x14ac:dyDescent="0.25">
      <c r="C96" s="39">
        <f t="shared" si="12"/>
        <v>73</v>
      </c>
      <c r="D96" s="38" t="s">
        <v>12</v>
      </c>
      <c r="E96" s="38" t="s">
        <v>10</v>
      </c>
      <c r="F96" s="38" t="s">
        <v>11</v>
      </c>
      <c r="G96" s="38" t="s">
        <v>12</v>
      </c>
      <c r="H96" s="38" t="s">
        <v>10</v>
      </c>
      <c r="I96" s="38" t="s">
        <v>11</v>
      </c>
      <c r="J96" s="38" t="s">
        <v>10</v>
      </c>
      <c r="K96" s="38" t="s">
        <v>156</v>
      </c>
      <c r="L96" s="38" t="s">
        <v>8</v>
      </c>
      <c r="M96" s="37" t="s">
        <v>202</v>
      </c>
      <c r="N96" s="37" t="s">
        <v>201</v>
      </c>
      <c r="O96" s="36" t="s">
        <v>142</v>
      </c>
      <c r="P96" s="35">
        <v>1045000000</v>
      </c>
      <c r="Q96" s="35"/>
      <c r="R96" s="35">
        <v>1045000000</v>
      </c>
      <c r="S96" s="33" t="s">
        <v>194</v>
      </c>
      <c r="T96" s="51">
        <v>993140500</v>
      </c>
      <c r="U96" s="51">
        <v>993140500</v>
      </c>
      <c r="V96" s="84" t="s">
        <v>152</v>
      </c>
      <c r="W96" s="30"/>
      <c r="X96" s="30" t="s">
        <v>200</v>
      </c>
      <c r="Y96" s="463">
        <f t="shared" si="5"/>
        <v>0</v>
      </c>
      <c r="Z96" s="455">
        <f t="shared" si="11"/>
        <v>-51859500</v>
      </c>
      <c r="AA96" s="366"/>
      <c r="AB96" s="432"/>
      <c r="AC96" s="432"/>
      <c r="AD96" s="29"/>
      <c r="AE96" s="29"/>
      <c r="AF96" s="29"/>
      <c r="AG96" s="29"/>
      <c r="AH96" s="29"/>
      <c r="AI96" s="29"/>
      <c r="AJ96" s="29"/>
      <c r="AK96" s="29"/>
      <c r="AL96" s="29"/>
      <c r="AM96" s="29"/>
      <c r="AN96" s="29"/>
      <c r="AO96" s="29"/>
    </row>
    <row r="97" spans="3:41" s="28" customFormat="1" ht="36" x14ac:dyDescent="0.25">
      <c r="C97" s="39">
        <f t="shared" si="12"/>
        <v>74</v>
      </c>
      <c r="D97" s="38" t="s">
        <v>12</v>
      </c>
      <c r="E97" s="38" t="s">
        <v>10</v>
      </c>
      <c r="F97" s="38" t="s">
        <v>11</v>
      </c>
      <c r="G97" s="38" t="s">
        <v>12</v>
      </c>
      <c r="H97" s="38" t="s">
        <v>10</v>
      </c>
      <c r="I97" s="38" t="s">
        <v>11</v>
      </c>
      <c r="J97" s="38" t="s">
        <v>10</v>
      </c>
      <c r="K97" s="38" t="s">
        <v>156</v>
      </c>
      <c r="L97" s="38" t="s">
        <v>125</v>
      </c>
      <c r="M97" s="37" t="s">
        <v>199</v>
      </c>
      <c r="N97" s="37" t="s">
        <v>198</v>
      </c>
      <c r="O97" s="36" t="s">
        <v>21</v>
      </c>
      <c r="P97" s="35">
        <v>97726000</v>
      </c>
      <c r="Q97" s="34">
        <v>97726000</v>
      </c>
      <c r="R97" s="34"/>
      <c r="S97" s="33" t="s">
        <v>197</v>
      </c>
      <c r="T97" s="51">
        <v>97726000</v>
      </c>
      <c r="U97" s="51">
        <v>97726000</v>
      </c>
      <c r="V97" s="84" t="s">
        <v>197</v>
      </c>
      <c r="W97" s="30"/>
      <c r="X97" s="30"/>
      <c r="Y97" s="463">
        <f t="shared" si="5"/>
        <v>0</v>
      </c>
      <c r="Z97" s="455">
        <f t="shared" si="11"/>
        <v>0</v>
      </c>
      <c r="AA97" s="366"/>
      <c r="AB97" s="432"/>
      <c r="AC97" s="432"/>
      <c r="AD97" s="29"/>
      <c r="AE97" s="29"/>
      <c r="AF97" s="29"/>
      <c r="AG97" s="29"/>
      <c r="AH97" s="29"/>
      <c r="AI97" s="29"/>
      <c r="AJ97" s="29"/>
      <c r="AK97" s="29"/>
      <c r="AL97" s="29"/>
      <c r="AM97" s="29"/>
      <c r="AN97" s="29"/>
      <c r="AO97" s="29"/>
    </row>
    <row r="98" spans="3:41" s="28" customFormat="1" ht="36" x14ac:dyDescent="0.25">
      <c r="C98" s="39">
        <f t="shared" si="12"/>
        <v>75</v>
      </c>
      <c r="D98" s="38" t="s">
        <v>12</v>
      </c>
      <c r="E98" s="38" t="s">
        <v>10</v>
      </c>
      <c r="F98" s="38" t="s">
        <v>11</v>
      </c>
      <c r="G98" s="38" t="s">
        <v>12</v>
      </c>
      <c r="H98" s="38" t="s">
        <v>10</v>
      </c>
      <c r="I98" s="38" t="s">
        <v>11</v>
      </c>
      <c r="J98" s="38" t="s">
        <v>10</v>
      </c>
      <c r="K98" s="38" t="s">
        <v>156</v>
      </c>
      <c r="L98" s="38" t="s">
        <v>101</v>
      </c>
      <c r="M98" s="37" t="s">
        <v>196</v>
      </c>
      <c r="N98" s="37" t="s">
        <v>195</v>
      </c>
      <c r="O98" s="36" t="s">
        <v>21</v>
      </c>
      <c r="P98" s="35">
        <v>290182700</v>
      </c>
      <c r="Q98" s="34">
        <v>290182700</v>
      </c>
      <c r="R98" s="34"/>
      <c r="S98" s="33" t="s">
        <v>194</v>
      </c>
      <c r="T98" s="51">
        <v>290182700</v>
      </c>
      <c r="U98" s="51">
        <v>290182700</v>
      </c>
      <c r="V98" s="84" t="s">
        <v>194</v>
      </c>
      <c r="W98" s="30"/>
      <c r="X98" s="30"/>
      <c r="Y98" s="463">
        <f t="shared" si="5"/>
        <v>0</v>
      </c>
      <c r="Z98" s="455">
        <f t="shared" si="11"/>
        <v>0</v>
      </c>
      <c r="AA98" s="366"/>
      <c r="AB98" s="432"/>
      <c r="AC98" s="432"/>
      <c r="AD98" s="29"/>
      <c r="AE98" s="29"/>
      <c r="AF98" s="29"/>
      <c r="AG98" s="29"/>
      <c r="AH98" s="29"/>
      <c r="AI98" s="29"/>
      <c r="AJ98" s="29"/>
      <c r="AK98" s="29"/>
      <c r="AL98" s="29"/>
      <c r="AM98" s="29"/>
      <c r="AN98" s="29"/>
      <c r="AO98" s="29"/>
    </row>
    <row r="99" spans="3:41" s="28" customFormat="1" ht="32.25" customHeight="1" x14ac:dyDescent="0.25">
      <c r="C99" s="39">
        <f t="shared" si="12"/>
        <v>76</v>
      </c>
      <c r="D99" s="38" t="s">
        <v>12</v>
      </c>
      <c r="E99" s="38" t="s">
        <v>10</v>
      </c>
      <c r="F99" s="38" t="s">
        <v>11</v>
      </c>
      <c r="G99" s="38" t="s">
        <v>12</v>
      </c>
      <c r="H99" s="38" t="s">
        <v>10</v>
      </c>
      <c r="I99" s="38" t="s">
        <v>11</v>
      </c>
      <c r="J99" s="38" t="s">
        <v>10</v>
      </c>
      <c r="K99" s="38" t="s">
        <v>156</v>
      </c>
      <c r="L99" s="38" t="s">
        <v>97</v>
      </c>
      <c r="M99" s="37" t="s">
        <v>193</v>
      </c>
      <c r="N99" s="37" t="s">
        <v>192</v>
      </c>
      <c r="O99" s="36" t="s">
        <v>142</v>
      </c>
      <c r="P99" s="35">
        <v>2100000000</v>
      </c>
      <c r="Q99" s="35"/>
      <c r="R99" s="35">
        <v>2100000000</v>
      </c>
      <c r="S99" s="33" t="s">
        <v>191</v>
      </c>
      <c r="T99" s="51">
        <v>2053616600</v>
      </c>
      <c r="U99" s="51">
        <v>2053616600</v>
      </c>
      <c r="V99" s="84" t="s">
        <v>190</v>
      </c>
      <c r="W99" s="30"/>
      <c r="X99" s="30" t="s">
        <v>184</v>
      </c>
      <c r="Y99" s="463">
        <f t="shared" si="5"/>
        <v>0</v>
      </c>
      <c r="Z99" s="455">
        <f t="shared" si="11"/>
        <v>-46383400</v>
      </c>
      <c r="AA99" s="366"/>
      <c r="AB99" s="432"/>
      <c r="AC99" s="432"/>
      <c r="AD99" s="29"/>
      <c r="AE99" s="29"/>
      <c r="AF99" s="29"/>
      <c r="AG99" s="29"/>
      <c r="AH99" s="29"/>
      <c r="AI99" s="29"/>
      <c r="AJ99" s="29"/>
      <c r="AK99" s="29"/>
      <c r="AL99" s="29"/>
      <c r="AM99" s="29"/>
      <c r="AN99" s="29"/>
      <c r="AO99" s="29"/>
    </row>
    <row r="100" spans="3:41" s="28" customFormat="1" ht="36" x14ac:dyDescent="0.25">
      <c r="C100" s="39">
        <f t="shared" si="12"/>
        <v>77</v>
      </c>
      <c r="D100" s="38" t="s">
        <v>12</v>
      </c>
      <c r="E100" s="38" t="s">
        <v>10</v>
      </c>
      <c r="F100" s="38" t="s">
        <v>11</v>
      </c>
      <c r="G100" s="38" t="s">
        <v>12</v>
      </c>
      <c r="H100" s="38" t="s">
        <v>10</v>
      </c>
      <c r="I100" s="38" t="s">
        <v>11</v>
      </c>
      <c r="J100" s="38" t="s">
        <v>10</v>
      </c>
      <c r="K100" s="38" t="s">
        <v>156</v>
      </c>
      <c r="L100" s="38" t="s">
        <v>93</v>
      </c>
      <c r="M100" s="37" t="s">
        <v>189</v>
      </c>
      <c r="N100" s="37" t="s">
        <v>188</v>
      </c>
      <c r="O100" s="36" t="s">
        <v>142</v>
      </c>
      <c r="P100" s="35">
        <v>3500000000</v>
      </c>
      <c r="Q100" s="35"/>
      <c r="R100" s="35">
        <v>3500000000</v>
      </c>
      <c r="S100" s="33" t="s">
        <v>185</v>
      </c>
      <c r="T100" s="388">
        <v>3298769300</v>
      </c>
      <c r="U100" s="388">
        <f>3298769300+100000000+100000000</f>
        <v>3498769300</v>
      </c>
      <c r="V100" s="84" t="s">
        <v>152</v>
      </c>
      <c r="W100" s="449" t="s">
        <v>635</v>
      </c>
      <c r="X100" s="30" t="s">
        <v>184</v>
      </c>
      <c r="Y100" s="463">
        <f t="shared" si="5"/>
        <v>200000000</v>
      </c>
      <c r="Z100" s="455">
        <f t="shared" si="11"/>
        <v>-1230700</v>
      </c>
      <c r="AA100" s="366"/>
      <c r="AB100" s="432"/>
      <c r="AC100" s="432"/>
      <c r="AD100" s="29"/>
      <c r="AE100" s="29"/>
      <c r="AF100" s="29"/>
      <c r="AG100" s="29"/>
      <c r="AH100" s="29"/>
      <c r="AI100" s="29"/>
      <c r="AJ100" s="29"/>
      <c r="AK100" s="29"/>
      <c r="AL100" s="29"/>
      <c r="AM100" s="29"/>
      <c r="AN100" s="29"/>
      <c r="AO100" s="29"/>
    </row>
    <row r="101" spans="3:41" s="28" customFormat="1" ht="29.25" customHeight="1" x14ac:dyDescent="0.25">
      <c r="C101" s="39">
        <f t="shared" si="12"/>
        <v>78</v>
      </c>
      <c r="D101" s="38" t="s">
        <v>12</v>
      </c>
      <c r="E101" s="38" t="s">
        <v>10</v>
      </c>
      <c r="F101" s="38" t="s">
        <v>11</v>
      </c>
      <c r="G101" s="38" t="s">
        <v>12</v>
      </c>
      <c r="H101" s="38" t="s">
        <v>10</v>
      </c>
      <c r="I101" s="38" t="s">
        <v>11</v>
      </c>
      <c r="J101" s="38" t="s">
        <v>10</v>
      </c>
      <c r="K101" s="38" t="s">
        <v>156</v>
      </c>
      <c r="L101" s="38" t="s">
        <v>84</v>
      </c>
      <c r="M101" s="37" t="s">
        <v>187</v>
      </c>
      <c r="N101" s="37" t="s">
        <v>186</v>
      </c>
      <c r="O101" s="36" t="s">
        <v>142</v>
      </c>
      <c r="P101" s="35">
        <v>800000000</v>
      </c>
      <c r="Q101" s="35"/>
      <c r="R101" s="35">
        <v>800000000</v>
      </c>
      <c r="S101" s="33" t="s">
        <v>185</v>
      </c>
      <c r="T101" s="51">
        <v>748110500</v>
      </c>
      <c r="U101" s="51">
        <v>748110500</v>
      </c>
      <c r="V101" s="84" t="s">
        <v>152</v>
      </c>
      <c r="W101" s="30"/>
      <c r="X101" s="30" t="s">
        <v>184</v>
      </c>
      <c r="Y101" s="463">
        <f t="shared" si="5"/>
        <v>0</v>
      </c>
      <c r="Z101" s="455">
        <f t="shared" si="11"/>
        <v>-51889500</v>
      </c>
      <c r="AA101" s="366"/>
      <c r="AB101" s="432"/>
      <c r="AC101" s="432"/>
      <c r="AD101" s="29"/>
      <c r="AE101" s="29"/>
      <c r="AF101" s="29"/>
      <c r="AG101" s="29"/>
      <c r="AH101" s="29"/>
      <c r="AI101" s="29"/>
      <c r="AJ101" s="29"/>
      <c r="AK101" s="29"/>
      <c r="AL101" s="29"/>
      <c r="AM101" s="29"/>
      <c r="AN101" s="29"/>
      <c r="AO101" s="29"/>
    </row>
    <row r="102" spans="3:41" s="86" customFormat="1" ht="36" x14ac:dyDescent="0.25">
      <c r="C102" s="39">
        <f t="shared" si="12"/>
        <v>79</v>
      </c>
      <c r="D102" s="92" t="s">
        <v>12</v>
      </c>
      <c r="E102" s="92" t="s">
        <v>10</v>
      </c>
      <c r="F102" s="92" t="s">
        <v>11</v>
      </c>
      <c r="G102" s="92" t="s">
        <v>12</v>
      </c>
      <c r="H102" s="92" t="s">
        <v>10</v>
      </c>
      <c r="I102" s="92" t="s">
        <v>11</v>
      </c>
      <c r="J102" s="92" t="s">
        <v>10</v>
      </c>
      <c r="K102" s="92" t="s">
        <v>156</v>
      </c>
      <c r="L102" s="92" t="s">
        <v>183</v>
      </c>
      <c r="M102" s="91" t="s">
        <v>182</v>
      </c>
      <c r="N102" s="91" t="s">
        <v>181</v>
      </c>
      <c r="O102" s="90" t="s">
        <v>180</v>
      </c>
      <c r="P102" s="85">
        <v>800000000</v>
      </c>
      <c r="Q102" s="89"/>
      <c r="R102" s="89">
        <v>800000000</v>
      </c>
      <c r="S102" s="84" t="s">
        <v>179</v>
      </c>
      <c r="T102" s="51">
        <v>1161820000</v>
      </c>
      <c r="U102" s="51">
        <v>1161820000</v>
      </c>
      <c r="V102" s="84" t="s">
        <v>25</v>
      </c>
      <c r="W102" s="88"/>
      <c r="X102" s="88"/>
      <c r="Y102" s="463">
        <f t="shared" si="5"/>
        <v>0</v>
      </c>
      <c r="Z102" s="455">
        <f t="shared" si="11"/>
        <v>361820000</v>
      </c>
      <c r="AA102" s="369"/>
      <c r="AB102" s="432"/>
      <c r="AC102" s="432"/>
      <c r="AD102" s="87"/>
      <c r="AE102" s="87"/>
      <c r="AF102" s="87"/>
      <c r="AG102" s="87"/>
      <c r="AH102" s="87"/>
      <c r="AI102" s="87"/>
      <c r="AJ102" s="87"/>
      <c r="AK102" s="87"/>
      <c r="AL102" s="87"/>
      <c r="AM102" s="87"/>
      <c r="AN102" s="87"/>
      <c r="AO102" s="87"/>
    </row>
    <row r="103" spans="3:41" s="28" customFormat="1" ht="38.25" x14ac:dyDescent="0.25">
      <c r="C103" s="39">
        <f t="shared" si="12"/>
        <v>80</v>
      </c>
      <c r="D103" s="38" t="s">
        <v>12</v>
      </c>
      <c r="E103" s="38" t="s">
        <v>10</v>
      </c>
      <c r="F103" s="38" t="s">
        <v>11</v>
      </c>
      <c r="G103" s="38" t="s">
        <v>12</v>
      </c>
      <c r="H103" s="38" t="s">
        <v>10</v>
      </c>
      <c r="I103" s="38" t="s">
        <v>11</v>
      </c>
      <c r="J103" s="38" t="s">
        <v>10</v>
      </c>
      <c r="K103" s="38" t="s">
        <v>156</v>
      </c>
      <c r="L103" s="38" t="s">
        <v>178</v>
      </c>
      <c r="M103" s="37" t="s">
        <v>177</v>
      </c>
      <c r="N103" s="37" t="s">
        <v>176</v>
      </c>
      <c r="O103" s="36" t="s">
        <v>21</v>
      </c>
      <c r="P103" s="35">
        <v>176235400</v>
      </c>
      <c r="Q103" s="35">
        <v>176235400</v>
      </c>
      <c r="R103" s="35"/>
      <c r="S103" s="64" t="s">
        <v>175</v>
      </c>
      <c r="T103" s="388">
        <v>157939800</v>
      </c>
      <c r="U103" s="388">
        <v>135526800</v>
      </c>
      <c r="V103" s="84" t="s">
        <v>175</v>
      </c>
      <c r="W103" s="449" t="s">
        <v>269</v>
      </c>
      <c r="X103" s="30" t="s">
        <v>174</v>
      </c>
      <c r="Y103" s="463">
        <f t="shared" si="5"/>
        <v>-22413000</v>
      </c>
      <c r="Z103" s="455">
        <f t="shared" si="11"/>
        <v>-40708600</v>
      </c>
      <c r="AA103" s="366"/>
      <c r="AB103" s="432"/>
      <c r="AC103" s="432"/>
      <c r="AD103" s="29"/>
      <c r="AE103" s="29"/>
      <c r="AF103" s="29"/>
      <c r="AG103" s="29"/>
      <c r="AH103" s="29"/>
      <c r="AI103" s="29"/>
      <c r="AJ103" s="29"/>
      <c r="AK103" s="29"/>
      <c r="AL103" s="29"/>
      <c r="AM103" s="29"/>
      <c r="AN103" s="29"/>
      <c r="AO103" s="29"/>
    </row>
    <row r="104" spans="3:41" s="28" customFormat="1" ht="57" customHeight="1" x14ac:dyDescent="0.25">
      <c r="C104" s="39">
        <f t="shared" si="12"/>
        <v>81</v>
      </c>
      <c r="D104" s="38" t="s">
        <v>12</v>
      </c>
      <c r="E104" s="38" t="s">
        <v>10</v>
      </c>
      <c r="F104" s="38" t="s">
        <v>11</v>
      </c>
      <c r="G104" s="38" t="s">
        <v>12</v>
      </c>
      <c r="H104" s="38" t="s">
        <v>10</v>
      </c>
      <c r="I104" s="38" t="s">
        <v>11</v>
      </c>
      <c r="J104" s="38" t="s">
        <v>10</v>
      </c>
      <c r="K104" s="38" t="s">
        <v>156</v>
      </c>
      <c r="L104" s="38" t="s">
        <v>173</v>
      </c>
      <c r="M104" s="37" t="s">
        <v>172</v>
      </c>
      <c r="N104" s="37" t="s">
        <v>171</v>
      </c>
      <c r="O104" s="36" t="s">
        <v>142</v>
      </c>
      <c r="P104" s="35">
        <v>214950000</v>
      </c>
      <c r="Q104" s="35">
        <v>214950000</v>
      </c>
      <c r="R104" s="35"/>
      <c r="S104" s="33" t="s">
        <v>170</v>
      </c>
      <c r="T104" s="85">
        <v>214950000</v>
      </c>
      <c r="U104" s="85">
        <v>214950000</v>
      </c>
      <c r="V104" s="84" t="s">
        <v>169</v>
      </c>
      <c r="W104" s="30"/>
      <c r="X104" s="30" t="s">
        <v>168</v>
      </c>
      <c r="Y104" s="463">
        <f t="shared" si="5"/>
        <v>0</v>
      </c>
      <c r="Z104" s="455">
        <f t="shared" si="11"/>
        <v>0</v>
      </c>
      <c r="AA104" s="366"/>
      <c r="AB104" s="432"/>
      <c r="AC104" s="432"/>
      <c r="AD104" s="29"/>
      <c r="AE104" s="29"/>
      <c r="AF104" s="29"/>
      <c r="AG104" s="29"/>
      <c r="AH104" s="29"/>
      <c r="AI104" s="29"/>
      <c r="AJ104" s="29"/>
      <c r="AK104" s="29"/>
      <c r="AL104" s="29"/>
      <c r="AM104" s="29"/>
      <c r="AN104" s="29"/>
      <c r="AO104" s="29"/>
    </row>
    <row r="105" spans="3:41" s="28" customFormat="1" ht="33.75" customHeight="1" x14ac:dyDescent="0.25">
      <c r="C105" s="39">
        <f t="shared" si="12"/>
        <v>82</v>
      </c>
      <c r="D105" s="38" t="s">
        <v>12</v>
      </c>
      <c r="E105" s="38" t="s">
        <v>10</v>
      </c>
      <c r="F105" s="38" t="s">
        <v>11</v>
      </c>
      <c r="G105" s="38" t="s">
        <v>12</v>
      </c>
      <c r="H105" s="38" t="s">
        <v>10</v>
      </c>
      <c r="I105" s="38" t="s">
        <v>11</v>
      </c>
      <c r="J105" s="38" t="s">
        <v>10</v>
      </c>
      <c r="K105" s="38" t="s">
        <v>156</v>
      </c>
      <c r="L105" s="38" t="s">
        <v>167</v>
      </c>
      <c r="M105" s="37" t="s">
        <v>166</v>
      </c>
      <c r="N105" s="37" t="s">
        <v>165</v>
      </c>
      <c r="O105" s="36" t="s">
        <v>21</v>
      </c>
      <c r="P105" s="35">
        <v>571970000</v>
      </c>
      <c r="Q105" s="35">
        <v>571970000</v>
      </c>
      <c r="R105" s="35"/>
      <c r="S105" s="33" t="s">
        <v>164</v>
      </c>
      <c r="T105" s="51">
        <v>571970000</v>
      </c>
      <c r="U105" s="51">
        <v>571970000</v>
      </c>
      <c r="V105" s="84" t="s">
        <v>163</v>
      </c>
      <c r="W105" s="30"/>
      <c r="X105" s="30" t="s">
        <v>162</v>
      </c>
      <c r="Y105" s="463">
        <f t="shared" si="5"/>
        <v>0</v>
      </c>
      <c r="Z105" s="455">
        <f t="shared" si="11"/>
        <v>0</v>
      </c>
      <c r="AA105" s="366"/>
      <c r="AB105" s="432"/>
      <c r="AC105" s="432"/>
      <c r="AD105" s="29"/>
      <c r="AE105" s="29"/>
      <c r="AF105" s="29"/>
      <c r="AG105" s="29"/>
      <c r="AH105" s="29"/>
      <c r="AI105" s="29"/>
      <c r="AJ105" s="29"/>
      <c r="AK105" s="29"/>
      <c r="AL105" s="29"/>
      <c r="AM105" s="29"/>
      <c r="AN105" s="29"/>
      <c r="AO105" s="29"/>
    </row>
    <row r="106" spans="3:41" s="28" customFormat="1" ht="36" x14ac:dyDescent="0.25">
      <c r="C106" s="39">
        <f t="shared" si="12"/>
        <v>83</v>
      </c>
      <c r="D106" s="38" t="s">
        <v>12</v>
      </c>
      <c r="E106" s="38" t="s">
        <v>10</v>
      </c>
      <c r="F106" s="38" t="s">
        <v>11</v>
      </c>
      <c r="G106" s="38" t="s">
        <v>12</v>
      </c>
      <c r="H106" s="38" t="s">
        <v>10</v>
      </c>
      <c r="I106" s="38" t="s">
        <v>11</v>
      </c>
      <c r="J106" s="38" t="s">
        <v>10</v>
      </c>
      <c r="K106" s="38" t="s">
        <v>161</v>
      </c>
      <c r="L106" s="38" t="s">
        <v>160</v>
      </c>
      <c r="M106" s="37" t="s">
        <v>159</v>
      </c>
      <c r="N106" s="37" t="s">
        <v>158</v>
      </c>
      <c r="O106" s="36" t="s">
        <v>21</v>
      </c>
      <c r="P106" s="35">
        <v>242730000</v>
      </c>
      <c r="Q106" s="34">
        <v>242730000</v>
      </c>
      <c r="R106" s="34"/>
      <c r="S106" s="33" t="s">
        <v>157</v>
      </c>
      <c r="T106" s="51">
        <v>242730000</v>
      </c>
      <c r="U106" s="51">
        <v>242730000</v>
      </c>
      <c r="V106" s="84" t="s">
        <v>157</v>
      </c>
      <c r="W106" s="30"/>
      <c r="X106" s="30"/>
      <c r="Y106" s="463">
        <f t="shared" si="5"/>
        <v>0</v>
      </c>
      <c r="Z106" s="455">
        <f t="shared" si="11"/>
        <v>0</v>
      </c>
      <c r="AA106" s="366"/>
      <c r="AB106" s="432"/>
      <c r="AC106" s="432"/>
      <c r="AD106" s="29"/>
      <c r="AE106" s="29"/>
      <c r="AF106" s="29"/>
      <c r="AG106" s="29"/>
      <c r="AH106" s="29"/>
      <c r="AI106" s="29"/>
      <c r="AJ106" s="29"/>
      <c r="AK106" s="29"/>
      <c r="AL106" s="29"/>
      <c r="AM106" s="29"/>
      <c r="AN106" s="29"/>
      <c r="AO106" s="29"/>
    </row>
    <row r="107" spans="3:41" s="28" customFormat="1" ht="29.25" customHeight="1" x14ac:dyDescent="0.25">
      <c r="C107" s="39">
        <f t="shared" si="12"/>
        <v>84</v>
      </c>
      <c r="D107" s="38" t="s">
        <v>12</v>
      </c>
      <c r="E107" s="38" t="s">
        <v>10</v>
      </c>
      <c r="F107" s="38" t="s">
        <v>11</v>
      </c>
      <c r="G107" s="38" t="s">
        <v>12</v>
      </c>
      <c r="H107" s="38" t="s">
        <v>10</v>
      </c>
      <c r="I107" s="38" t="s">
        <v>11</v>
      </c>
      <c r="J107" s="38" t="s">
        <v>10</v>
      </c>
      <c r="K107" s="38" t="s">
        <v>156</v>
      </c>
      <c r="L107" s="38" t="s">
        <v>155</v>
      </c>
      <c r="M107" s="37" t="s">
        <v>154</v>
      </c>
      <c r="N107" s="37" t="s">
        <v>153</v>
      </c>
      <c r="O107" s="36" t="s">
        <v>142</v>
      </c>
      <c r="P107" s="35">
        <v>3545000000</v>
      </c>
      <c r="Q107" s="35"/>
      <c r="R107" s="35">
        <v>3545000000</v>
      </c>
      <c r="S107" s="33" t="s">
        <v>152</v>
      </c>
      <c r="T107" s="51">
        <v>4232751200</v>
      </c>
      <c r="U107" s="51">
        <v>4232751200</v>
      </c>
      <c r="V107" s="84" t="s">
        <v>152</v>
      </c>
      <c r="W107" s="30"/>
      <c r="X107" s="30" t="s">
        <v>151</v>
      </c>
      <c r="Y107" s="463">
        <f t="shared" si="5"/>
        <v>0</v>
      </c>
      <c r="Z107" s="455">
        <f t="shared" si="11"/>
        <v>687751200</v>
      </c>
      <c r="AA107" s="366"/>
      <c r="AB107" s="432"/>
      <c r="AC107" s="432"/>
      <c r="AD107" s="29" t="s">
        <v>150</v>
      </c>
      <c r="AE107" s="29"/>
      <c r="AF107" s="29"/>
      <c r="AG107" s="29"/>
      <c r="AH107" s="29"/>
      <c r="AI107" s="29"/>
      <c r="AJ107" s="29"/>
      <c r="AK107" s="29"/>
      <c r="AL107" s="29"/>
      <c r="AM107" s="29"/>
      <c r="AN107" s="29"/>
      <c r="AO107" s="29"/>
    </row>
    <row r="108" spans="3:41" s="28" customFormat="1" ht="36" x14ac:dyDescent="0.25">
      <c r="C108" s="39">
        <f t="shared" si="12"/>
        <v>85</v>
      </c>
      <c r="D108" s="38"/>
      <c r="E108" s="38"/>
      <c r="F108" s="38"/>
      <c r="G108" s="38"/>
      <c r="H108" s="38"/>
      <c r="I108" s="38"/>
      <c r="J108" s="38"/>
      <c r="K108" s="38"/>
      <c r="L108" s="38"/>
      <c r="M108" s="37" t="s">
        <v>149</v>
      </c>
      <c r="N108" s="37"/>
      <c r="O108" s="36" t="s">
        <v>6</v>
      </c>
      <c r="P108" s="35"/>
      <c r="Q108" s="35"/>
      <c r="R108" s="35"/>
      <c r="S108" s="33"/>
      <c r="T108" s="51">
        <v>252951000</v>
      </c>
      <c r="U108" s="51">
        <v>252951000</v>
      </c>
      <c r="V108" s="83">
        <v>0.7</v>
      </c>
      <c r="W108" s="30"/>
      <c r="X108" s="30" t="s">
        <v>148</v>
      </c>
      <c r="Y108" s="463">
        <f t="shared" ref="Y108:Y113" si="13">U108-T108</f>
        <v>0</v>
      </c>
      <c r="Z108" s="455">
        <f t="shared" si="11"/>
        <v>252951000</v>
      </c>
      <c r="AA108" s="366"/>
      <c r="AB108" s="432"/>
      <c r="AC108" s="432"/>
      <c r="AD108" s="29"/>
      <c r="AE108" s="29"/>
      <c r="AF108" s="29"/>
      <c r="AG108" s="29"/>
      <c r="AH108" s="29"/>
      <c r="AI108" s="29"/>
      <c r="AJ108" s="29"/>
      <c r="AK108" s="29"/>
      <c r="AL108" s="29"/>
      <c r="AM108" s="29"/>
      <c r="AN108" s="29"/>
      <c r="AO108" s="29"/>
    </row>
    <row r="109" spans="3:41" s="79" customFormat="1" ht="34.5" customHeight="1" x14ac:dyDescent="0.25">
      <c r="C109" s="39">
        <f t="shared" si="12"/>
        <v>86</v>
      </c>
      <c r="D109" s="38"/>
      <c r="E109" s="38"/>
      <c r="F109" s="38"/>
      <c r="G109" s="38"/>
      <c r="H109" s="38"/>
      <c r="I109" s="38"/>
      <c r="J109" s="38"/>
      <c r="K109" s="38"/>
      <c r="L109" s="38"/>
      <c r="M109" s="37" t="s">
        <v>147</v>
      </c>
      <c r="N109" s="37"/>
      <c r="O109" s="36" t="s">
        <v>142</v>
      </c>
      <c r="P109" s="35"/>
      <c r="Q109" s="35"/>
      <c r="R109" s="35"/>
      <c r="S109" s="81"/>
      <c r="T109" s="51">
        <v>600000000</v>
      </c>
      <c r="U109" s="51">
        <v>600000000</v>
      </c>
      <c r="V109" s="82" t="s">
        <v>146</v>
      </c>
      <c r="W109" s="30"/>
      <c r="X109" s="30"/>
      <c r="Y109" s="463">
        <f t="shared" si="13"/>
        <v>0</v>
      </c>
      <c r="Z109" s="455">
        <f t="shared" si="11"/>
        <v>600000000</v>
      </c>
      <c r="AA109" s="367"/>
      <c r="AB109" s="431"/>
      <c r="AC109" s="431"/>
      <c r="AD109" s="80"/>
      <c r="AE109" s="80"/>
      <c r="AF109" s="80"/>
      <c r="AG109" s="80"/>
      <c r="AH109" s="80"/>
      <c r="AI109" s="80"/>
      <c r="AJ109" s="80"/>
      <c r="AK109" s="80"/>
      <c r="AL109" s="80"/>
      <c r="AM109" s="80"/>
      <c r="AN109" s="80"/>
      <c r="AO109" s="80"/>
    </row>
    <row r="110" spans="3:41" s="79" customFormat="1" ht="34.5" customHeight="1" x14ac:dyDescent="0.25">
      <c r="C110" s="39">
        <f t="shared" si="12"/>
        <v>87</v>
      </c>
      <c r="D110" s="38"/>
      <c r="E110" s="38"/>
      <c r="F110" s="38"/>
      <c r="G110" s="38"/>
      <c r="H110" s="38"/>
      <c r="I110" s="38"/>
      <c r="J110" s="38"/>
      <c r="K110" s="38"/>
      <c r="L110" s="38"/>
      <c r="M110" s="67" t="s">
        <v>145</v>
      </c>
      <c r="N110" s="67"/>
      <c r="O110" s="36" t="s">
        <v>142</v>
      </c>
      <c r="P110" s="35"/>
      <c r="Q110" s="35"/>
      <c r="R110" s="35"/>
      <c r="S110" s="81"/>
      <c r="T110" s="51">
        <v>250000000</v>
      </c>
      <c r="U110" s="51">
        <v>250000000</v>
      </c>
      <c r="V110" s="82" t="s">
        <v>139</v>
      </c>
      <c r="W110" s="30"/>
      <c r="X110" s="30"/>
      <c r="Y110" s="463">
        <f t="shared" si="13"/>
        <v>0</v>
      </c>
      <c r="Z110" s="455">
        <f t="shared" si="11"/>
        <v>250000000</v>
      </c>
      <c r="AA110" s="367"/>
      <c r="AB110" s="431"/>
      <c r="AC110" s="431"/>
      <c r="AD110" s="80"/>
      <c r="AE110" s="80"/>
      <c r="AF110" s="80"/>
      <c r="AG110" s="80"/>
      <c r="AH110" s="80"/>
      <c r="AI110" s="80"/>
      <c r="AJ110" s="80"/>
      <c r="AK110" s="80"/>
      <c r="AL110" s="80"/>
      <c r="AM110" s="80"/>
      <c r="AN110" s="80"/>
      <c r="AO110" s="80"/>
    </row>
    <row r="111" spans="3:41" s="79" customFormat="1" ht="34.5" customHeight="1" x14ac:dyDescent="0.25">
      <c r="C111" s="39">
        <f t="shared" si="12"/>
        <v>88</v>
      </c>
      <c r="D111" s="38"/>
      <c r="E111" s="38"/>
      <c r="F111" s="38"/>
      <c r="G111" s="38"/>
      <c r="H111" s="38"/>
      <c r="I111" s="38"/>
      <c r="J111" s="38"/>
      <c r="K111" s="38"/>
      <c r="L111" s="38"/>
      <c r="M111" s="67" t="s">
        <v>144</v>
      </c>
      <c r="N111" s="67"/>
      <c r="O111" s="36" t="s">
        <v>142</v>
      </c>
      <c r="P111" s="35"/>
      <c r="Q111" s="35"/>
      <c r="R111" s="35"/>
      <c r="S111" s="81"/>
      <c r="T111" s="32">
        <v>20000000</v>
      </c>
      <c r="U111" s="32">
        <v>20000000</v>
      </c>
      <c r="V111" s="81" t="s">
        <v>139</v>
      </c>
      <c r="W111" s="30"/>
      <c r="X111" s="30"/>
      <c r="Y111" s="463">
        <f t="shared" si="13"/>
        <v>0</v>
      </c>
      <c r="Z111" s="455">
        <f t="shared" si="11"/>
        <v>20000000</v>
      </c>
      <c r="AA111" s="367"/>
      <c r="AB111" s="431"/>
      <c r="AC111" s="431"/>
      <c r="AD111" s="80"/>
      <c r="AE111" s="80"/>
      <c r="AF111" s="80"/>
      <c r="AG111" s="80"/>
      <c r="AH111" s="80"/>
      <c r="AI111" s="80"/>
      <c r="AJ111" s="80"/>
      <c r="AK111" s="80"/>
      <c r="AL111" s="80"/>
      <c r="AM111" s="80"/>
      <c r="AN111" s="80"/>
      <c r="AO111" s="80"/>
    </row>
    <row r="112" spans="3:41" s="79" customFormat="1" ht="49.5" customHeight="1" x14ac:dyDescent="0.25">
      <c r="C112" s="39">
        <f>C110+1</f>
        <v>88</v>
      </c>
      <c r="D112" s="38"/>
      <c r="E112" s="38"/>
      <c r="F112" s="38"/>
      <c r="G112" s="38"/>
      <c r="H112" s="38"/>
      <c r="I112" s="38"/>
      <c r="J112" s="38"/>
      <c r="K112" s="38"/>
      <c r="L112" s="38"/>
      <c r="M112" s="67" t="s">
        <v>143</v>
      </c>
      <c r="N112" s="67"/>
      <c r="O112" s="36" t="s">
        <v>142</v>
      </c>
      <c r="P112" s="35"/>
      <c r="Q112" s="35"/>
      <c r="R112" s="35"/>
      <c r="S112" s="81"/>
      <c r="T112" s="388">
        <v>100000000</v>
      </c>
      <c r="U112" s="388">
        <v>0</v>
      </c>
      <c r="V112" s="81"/>
      <c r="W112" s="449" t="s">
        <v>639</v>
      </c>
      <c r="X112" s="30" t="s">
        <v>141</v>
      </c>
      <c r="Y112" s="463">
        <f t="shared" si="13"/>
        <v>-100000000</v>
      </c>
      <c r="Z112" s="455">
        <f t="shared" si="11"/>
        <v>0</v>
      </c>
      <c r="AA112" s="367"/>
      <c r="AB112" s="431"/>
      <c r="AC112" s="431"/>
      <c r="AD112" s="80"/>
      <c r="AE112" s="80"/>
      <c r="AF112" s="80"/>
      <c r="AG112" s="80"/>
      <c r="AH112" s="80"/>
      <c r="AI112" s="80"/>
      <c r="AJ112" s="80"/>
      <c r="AK112" s="80"/>
      <c r="AL112" s="80"/>
      <c r="AM112" s="80"/>
      <c r="AN112" s="80"/>
      <c r="AO112" s="80"/>
    </row>
    <row r="113" spans="3:41" s="79" customFormat="1" ht="37.5" customHeight="1" x14ac:dyDescent="0.25">
      <c r="C113" s="39">
        <f>C111+1</f>
        <v>89</v>
      </c>
      <c r="D113" s="38"/>
      <c r="E113" s="38"/>
      <c r="F113" s="38"/>
      <c r="G113" s="38"/>
      <c r="H113" s="38"/>
      <c r="I113" s="38"/>
      <c r="J113" s="38"/>
      <c r="K113" s="38"/>
      <c r="L113" s="38"/>
      <c r="M113" s="67" t="s">
        <v>140</v>
      </c>
      <c r="N113" s="67"/>
      <c r="O113" s="36" t="s">
        <v>21</v>
      </c>
      <c r="P113" s="35"/>
      <c r="Q113" s="35"/>
      <c r="R113" s="35"/>
      <c r="S113" s="81"/>
      <c r="T113" s="32">
        <v>130000000</v>
      </c>
      <c r="U113" s="32">
        <v>130000000</v>
      </c>
      <c r="V113" s="81" t="s">
        <v>139</v>
      </c>
      <c r="W113" s="30"/>
      <c r="X113" s="30"/>
      <c r="Y113" s="463">
        <f t="shared" si="13"/>
        <v>0</v>
      </c>
      <c r="Z113" s="455">
        <f t="shared" si="11"/>
        <v>130000000</v>
      </c>
      <c r="AA113" s="367"/>
      <c r="AB113" s="431"/>
      <c r="AC113" s="431"/>
      <c r="AD113" s="80"/>
      <c r="AE113" s="80"/>
      <c r="AF113" s="80"/>
      <c r="AG113" s="80"/>
      <c r="AH113" s="80"/>
      <c r="AI113" s="80"/>
      <c r="AJ113" s="80"/>
      <c r="AK113" s="80"/>
      <c r="AL113" s="80"/>
      <c r="AM113" s="80"/>
      <c r="AN113" s="80"/>
      <c r="AO113" s="80"/>
    </row>
    <row r="114" spans="3:41" s="52" customFormat="1" ht="45" customHeight="1" x14ac:dyDescent="0.25">
      <c r="C114" s="65" t="s">
        <v>138</v>
      </c>
      <c r="D114" s="61" t="s">
        <v>41</v>
      </c>
      <c r="E114" s="61" t="s">
        <v>40</v>
      </c>
      <c r="F114" s="60" t="s">
        <v>137</v>
      </c>
      <c r="G114" s="589" t="s">
        <v>136</v>
      </c>
      <c r="H114" s="589"/>
      <c r="I114" s="589"/>
      <c r="J114" s="589"/>
      <c r="K114" s="589"/>
      <c r="L114" s="589"/>
      <c r="M114" s="590"/>
      <c r="N114" s="379" t="s">
        <v>135</v>
      </c>
      <c r="O114" s="59"/>
      <c r="P114" s="58">
        <f>SUM(P115:P120)</f>
        <v>1462199465</v>
      </c>
      <c r="Q114" s="58">
        <f>SUM(Q115:Q120)</f>
        <v>1462199465</v>
      </c>
      <c r="R114" s="56"/>
      <c r="S114" s="55"/>
      <c r="T114" s="57">
        <f>SUM(T115:T120)</f>
        <v>1463838965</v>
      </c>
      <c r="U114" s="57">
        <f>SUM(U115:U120)</f>
        <v>1463838965</v>
      </c>
      <c r="V114" s="55"/>
      <c r="W114" s="54"/>
      <c r="X114" s="54"/>
      <c r="Y114" s="464">
        <f>SUM(Y115:Y120)</f>
        <v>0</v>
      </c>
      <c r="Z114" s="457">
        <f>SUM(Z115:Z120)</f>
        <v>1639500</v>
      </c>
      <c r="AA114" s="370"/>
      <c r="AB114" s="440"/>
      <c r="AC114" s="440"/>
      <c r="AD114" s="53"/>
      <c r="AE114" s="53"/>
      <c r="AF114" s="53"/>
      <c r="AG114" s="53"/>
      <c r="AH114" s="53"/>
      <c r="AI114" s="53"/>
      <c r="AJ114" s="53"/>
      <c r="AK114" s="53"/>
      <c r="AL114" s="53"/>
      <c r="AM114" s="53"/>
      <c r="AN114" s="53"/>
      <c r="AO114" s="53"/>
    </row>
    <row r="115" spans="3:41" s="28" customFormat="1" ht="40.5" customHeight="1" x14ac:dyDescent="0.25">
      <c r="C115" s="39">
        <f>C113+1</f>
        <v>90</v>
      </c>
      <c r="D115" s="38" t="s">
        <v>12</v>
      </c>
      <c r="E115" s="38" t="s">
        <v>10</v>
      </c>
      <c r="F115" s="38" t="s">
        <v>11</v>
      </c>
      <c r="G115" s="38" t="s">
        <v>12</v>
      </c>
      <c r="H115" s="38" t="s">
        <v>10</v>
      </c>
      <c r="I115" s="38" t="s">
        <v>11</v>
      </c>
      <c r="J115" s="38" t="s">
        <v>10</v>
      </c>
      <c r="K115" s="38" t="s">
        <v>122</v>
      </c>
      <c r="L115" s="38" t="s">
        <v>69</v>
      </c>
      <c r="M115" s="37" t="s">
        <v>134</v>
      </c>
      <c r="N115" s="78" t="s">
        <v>133</v>
      </c>
      <c r="O115" s="36" t="s">
        <v>21</v>
      </c>
      <c r="P115" s="35">
        <v>586501110</v>
      </c>
      <c r="Q115" s="35">
        <v>586501110</v>
      </c>
      <c r="R115" s="35"/>
      <c r="S115" s="33" t="s">
        <v>132</v>
      </c>
      <c r="T115" s="32">
        <v>586501110</v>
      </c>
      <c r="U115" s="32">
        <v>586501110</v>
      </c>
      <c r="V115" s="33"/>
      <c r="W115" s="30"/>
      <c r="X115" s="30"/>
      <c r="Y115" s="463">
        <f t="shared" ref="Y115:Y120" si="14">U115-T115</f>
        <v>0</v>
      </c>
      <c r="Z115" s="455">
        <f t="shared" ref="Z115:Z120" si="15">U115-P115</f>
        <v>0</v>
      </c>
      <c r="AA115" s="366"/>
      <c r="AB115" s="432"/>
      <c r="AC115" s="432"/>
      <c r="AD115" s="29"/>
      <c r="AE115" s="29"/>
      <c r="AF115" s="29"/>
      <c r="AG115" s="29"/>
      <c r="AH115" s="29"/>
      <c r="AI115" s="29"/>
      <c r="AJ115" s="29"/>
      <c r="AK115" s="29"/>
      <c r="AL115" s="29"/>
      <c r="AM115" s="29"/>
      <c r="AN115" s="29"/>
      <c r="AO115" s="29"/>
    </row>
    <row r="116" spans="3:41" s="28" customFormat="1" ht="41.25" customHeight="1" x14ac:dyDescent="0.25">
      <c r="C116" s="39">
        <f>C115+1</f>
        <v>91</v>
      </c>
      <c r="D116" s="38" t="s">
        <v>12</v>
      </c>
      <c r="E116" s="38" t="s">
        <v>10</v>
      </c>
      <c r="F116" s="38" t="s">
        <v>11</v>
      </c>
      <c r="G116" s="38" t="s">
        <v>12</v>
      </c>
      <c r="H116" s="38" t="s">
        <v>10</v>
      </c>
      <c r="I116" s="38" t="s">
        <v>11</v>
      </c>
      <c r="J116" s="38" t="s">
        <v>10</v>
      </c>
      <c r="K116" s="38" t="s">
        <v>122</v>
      </c>
      <c r="L116" s="38" t="s">
        <v>28</v>
      </c>
      <c r="M116" s="37" t="s">
        <v>131</v>
      </c>
      <c r="N116" s="77" t="s">
        <v>130</v>
      </c>
      <c r="O116" s="36" t="s">
        <v>21</v>
      </c>
      <c r="P116" s="35">
        <v>387337865</v>
      </c>
      <c r="Q116" s="35">
        <v>387337865</v>
      </c>
      <c r="R116" s="35"/>
      <c r="S116" s="33" t="s">
        <v>129</v>
      </c>
      <c r="T116" s="32">
        <v>387337865</v>
      </c>
      <c r="U116" s="32">
        <v>387337865</v>
      </c>
      <c r="V116" s="33"/>
      <c r="W116" s="30"/>
      <c r="X116" s="30"/>
      <c r="Y116" s="463">
        <f t="shared" si="14"/>
        <v>0</v>
      </c>
      <c r="Z116" s="455">
        <f t="shared" si="15"/>
        <v>0</v>
      </c>
      <c r="AA116" s="366"/>
      <c r="AB116" s="432"/>
      <c r="AC116" s="432"/>
      <c r="AD116" s="29"/>
      <c r="AE116" s="29"/>
      <c r="AF116" s="29"/>
      <c r="AG116" s="29"/>
      <c r="AH116" s="29"/>
      <c r="AI116" s="29"/>
      <c r="AJ116" s="29"/>
      <c r="AK116" s="29"/>
      <c r="AL116" s="29"/>
      <c r="AM116" s="29"/>
      <c r="AN116" s="29"/>
      <c r="AO116" s="29"/>
    </row>
    <row r="117" spans="3:41" s="28" customFormat="1" ht="22.5" customHeight="1" x14ac:dyDescent="0.25">
      <c r="C117" s="39">
        <f>C116+1</f>
        <v>92</v>
      </c>
      <c r="D117" s="38" t="s">
        <v>12</v>
      </c>
      <c r="E117" s="38" t="s">
        <v>10</v>
      </c>
      <c r="F117" s="38" t="s">
        <v>11</v>
      </c>
      <c r="G117" s="38" t="s">
        <v>12</v>
      </c>
      <c r="H117" s="38" t="s">
        <v>10</v>
      </c>
      <c r="I117" s="38" t="s">
        <v>11</v>
      </c>
      <c r="J117" s="38" t="s">
        <v>10</v>
      </c>
      <c r="K117" s="38" t="s">
        <v>122</v>
      </c>
      <c r="L117" s="38" t="s">
        <v>8</v>
      </c>
      <c r="M117" s="37" t="s">
        <v>128</v>
      </c>
      <c r="N117" s="37" t="s">
        <v>127</v>
      </c>
      <c r="O117" s="36" t="s">
        <v>21</v>
      </c>
      <c r="P117" s="35">
        <v>139029140</v>
      </c>
      <c r="Q117" s="34">
        <v>139029140</v>
      </c>
      <c r="R117" s="34"/>
      <c r="S117" s="33" t="s">
        <v>126</v>
      </c>
      <c r="T117" s="32">
        <v>139029140</v>
      </c>
      <c r="U117" s="32">
        <v>139029140</v>
      </c>
      <c r="V117" s="33"/>
      <c r="W117" s="30"/>
      <c r="X117" s="30"/>
      <c r="Y117" s="463">
        <f t="shared" si="14"/>
        <v>0</v>
      </c>
      <c r="Z117" s="455">
        <f t="shared" si="15"/>
        <v>0</v>
      </c>
      <c r="AA117" s="366"/>
      <c r="AB117" s="432"/>
      <c r="AC117" s="432"/>
      <c r="AD117" s="29"/>
      <c r="AE117" s="29"/>
      <c r="AF117" s="29"/>
      <c r="AG117" s="29"/>
      <c r="AH117" s="29"/>
      <c r="AI117" s="29"/>
      <c r="AJ117" s="29"/>
      <c r="AK117" s="29"/>
      <c r="AL117" s="29"/>
      <c r="AM117" s="29"/>
      <c r="AN117" s="29"/>
      <c r="AO117" s="29"/>
    </row>
    <row r="118" spans="3:41" s="28" customFormat="1" ht="24.75" customHeight="1" x14ac:dyDescent="0.25">
      <c r="C118" s="39">
        <f>C117+1</f>
        <v>93</v>
      </c>
      <c r="D118" s="38" t="s">
        <v>12</v>
      </c>
      <c r="E118" s="38" t="s">
        <v>10</v>
      </c>
      <c r="F118" s="38" t="s">
        <v>11</v>
      </c>
      <c r="G118" s="38" t="s">
        <v>12</v>
      </c>
      <c r="H118" s="38" t="s">
        <v>10</v>
      </c>
      <c r="I118" s="38" t="s">
        <v>11</v>
      </c>
      <c r="J118" s="38" t="s">
        <v>10</v>
      </c>
      <c r="K118" s="38" t="s">
        <v>122</v>
      </c>
      <c r="L118" s="38" t="s">
        <v>125</v>
      </c>
      <c r="M118" s="37" t="s">
        <v>124</v>
      </c>
      <c r="N118" s="37" t="s">
        <v>123</v>
      </c>
      <c r="O118" s="36" t="s">
        <v>21</v>
      </c>
      <c r="P118" s="35">
        <v>171642780</v>
      </c>
      <c r="Q118" s="34">
        <v>171642780</v>
      </c>
      <c r="R118" s="34"/>
      <c r="S118" s="33" t="s">
        <v>119</v>
      </c>
      <c r="T118" s="32">
        <v>171642780</v>
      </c>
      <c r="U118" s="32">
        <v>171642780</v>
      </c>
      <c r="V118" s="33"/>
      <c r="W118" s="30"/>
      <c r="X118" s="30"/>
      <c r="Y118" s="463">
        <f t="shared" si="14"/>
        <v>0</v>
      </c>
      <c r="Z118" s="455">
        <f t="shared" si="15"/>
        <v>0</v>
      </c>
      <c r="AA118" s="366"/>
      <c r="AB118" s="432"/>
      <c r="AC118" s="432"/>
      <c r="AD118" s="29"/>
      <c r="AE118" s="29"/>
      <c r="AF118" s="29"/>
      <c r="AG118" s="29"/>
      <c r="AH118" s="29"/>
      <c r="AI118" s="29"/>
      <c r="AJ118" s="29"/>
      <c r="AK118" s="29"/>
      <c r="AL118" s="29"/>
      <c r="AM118" s="29"/>
      <c r="AN118" s="29"/>
      <c r="AO118" s="29"/>
    </row>
    <row r="119" spans="3:41" s="28" customFormat="1" ht="25.5" customHeight="1" x14ac:dyDescent="0.25">
      <c r="C119" s="39">
        <f>C118+1</f>
        <v>94</v>
      </c>
      <c r="D119" s="38" t="s">
        <v>12</v>
      </c>
      <c r="E119" s="38" t="s">
        <v>10</v>
      </c>
      <c r="F119" s="38" t="s">
        <v>11</v>
      </c>
      <c r="G119" s="38" t="s">
        <v>12</v>
      </c>
      <c r="H119" s="38" t="s">
        <v>10</v>
      </c>
      <c r="I119" s="38" t="s">
        <v>11</v>
      </c>
      <c r="J119" s="38" t="s">
        <v>10</v>
      </c>
      <c r="K119" s="38" t="s">
        <v>122</v>
      </c>
      <c r="L119" s="38" t="s">
        <v>36</v>
      </c>
      <c r="M119" s="37" t="s">
        <v>121</v>
      </c>
      <c r="N119" s="37" t="s">
        <v>120</v>
      </c>
      <c r="O119" s="36" t="s">
        <v>21</v>
      </c>
      <c r="P119" s="35">
        <v>177688570</v>
      </c>
      <c r="Q119" s="34">
        <v>177688570</v>
      </c>
      <c r="R119" s="34"/>
      <c r="S119" s="33" t="s">
        <v>119</v>
      </c>
      <c r="T119" s="32">
        <v>1639500</v>
      </c>
      <c r="U119" s="32">
        <v>1639500</v>
      </c>
      <c r="V119" s="33"/>
      <c r="W119" s="30"/>
      <c r="X119" s="30" t="s">
        <v>118</v>
      </c>
      <c r="Y119" s="463">
        <f t="shared" si="14"/>
        <v>0</v>
      </c>
      <c r="Z119" s="455">
        <f t="shared" si="15"/>
        <v>-176049070</v>
      </c>
      <c r="AA119" s="366"/>
      <c r="AB119" s="432"/>
      <c r="AC119" s="432"/>
      <c r="AD119" s="29"/>
      <c r="AE119" s="29"/>
      <c r="AF119" s="29"/>
      <c r="AG119" s="29"/>
      <c r="AH119" s="29"/>
      <c r="AI119" s="29"/>
      <c r="AJ119" s="29"/>
      <c r="AK119" s="29"/>
      <c r="AL119" s="29"/>
      <c r="AM119" s="29"/>
      <c r="AN119" s="29"/>
      <c r="AO119" s="29"/>
    </row>
    <row r="120" spans="3:41" s="28" customFormat="1" ht="34.5" customHeight="1" x14ac:dyDescent="0.25">
      <c r="C120" s="39">
        <f>C119+1</f>
        <v>95</v>
      </c>
      <c r="D120" s="76"/>
      <c r="E120" s="76"/>
      <c r="F120" s="76"/>
      <c r="G120" s="76"/>
      <c r="H120" s="76"/>
      <c r="I120" s="76"/>
      <c r="J120" s="76"/>
      <c r="K120" s="76"/>
      <c r="L120" s="76" t="s">
        <v>117</v>
      </c>
      <c r="M120" s="37" t="s">
        <v>116</v>
      </c>
      <c r="N120" s="37"/>
      <c r="O120" s="36" t="s">
        <v>21</v>
      </c>
      <c r="P120" s="35"/>
      <c r="Q120" s="35"/>
      <c r="R120" s="35"/>
      <c r="S120" s="33"/>
      <c r="T120" s="35">
        <v>177688570</v>
      </c>
      <c r="U120" s="35">
        <v>177688570</v>
      </c>
      <c r="V120" s="33" t="s">
        <v>115</v>
      </c>
      <c r="W120" s="30"/>
      <c r="X120" s="30" t="s">
        <v>114</v>
      </c>
      <c r="Y120" s="463">
        <f t="shared" si="14"/>
        <v>0</v>
      </c>
      <c r="Z120" s="455">
        <f t="shared" si="15"/>
        <v>177688570</v>
      </c>
      <c r="AA120" s="366"/>
      <c r="AB120" s="432"/>
      <c r="AC120" s="432"/>
      <c r="AD120" s="29"/>
      <c r="AE120" s="29"/>
      <c r="AF120" s="29"/>
      <c r="AG120" s="29"/>
      <c r="AH120" s="29"/>
      <c r="AI120" s="29"/>
      <c r="AJ120" s="29"/>
      <c r="AK120" s="29"/>
      <c r="AL120" s="29"/>
      <c r="AM120" s="29"/>
      <c r="AN120" s="29"/>
      <c r="AO120" s="29"/>
    </row>
    <row r="121" spans="3:41" s="52" customFormat="1" ht="45" customHeight="1" x14ac:dyDescent="0.25">
      <c r="C121" s="65" t="s">
        <v>113</v>
      </c>
      <c r="D121" s="61" t="s">
        <v>41</v>
      </c>
      <c r="E121" s="61" t="s">
        <v>40</v>
      </c>
      <c r="F121" s="60" t="s">
        <v>112</v>
      </c>
      <c r="G121" s="599" t="s">
        <v>111</v>
      </c>
      <c r="H121" s="599"/>
      <c r="I121" s="599"/>
      <c r="J121" s="599"/>
      <c r="K121" s="599"/>
      <c r="L121" s="599"/>
      <c r="M121" s="600"/>
      <c r="N121" s="379" t="s">
        <v>110</v>
      </c>
      <c r="O121" s="59"/>
      <c r="P121" s="58">
        <f>SUM(P122:P129)</f>
        <v>5027882510</v>
      </c>
      <c r="Q121" s="58">
        <f>SUM(Q122:Q129)</f>
        <v>5026882510</v>
      </c>
      <c r="R121" s="56"/>
      <c r="S121" s="55"/>
      <c r="T121" s="57">
        <f>SUM(T122:T129)</f>
        <v>4929252510</v>
      </c>
      <c r="U121" s="57">
        <f>SUM(U122:U129)</f>
        <v>4929252510</v>
      </c>
      <c r="V121" s="55"/>
      <c r="W121" s="54"/>
      <c r="X121" s="54"/>
      <c r="Y121" s="464">
        <f>SUM(Y122:Y129)</f>
        <v>0</v>
      </c>
      <c r="Z121" s="457">
        <f>SUM(Z122:Z129)</f>
        <v>-98630000</v>
      </c>
      <c r="AA121" s="370"/>
      <c r="AB121" s="440"/>
      <c r="AC121" s="440"/>
      <c r="AD121" s="53"/>
      <c r="AE121" s="53"/>
      <c r="AF121" s="53"/>
      <c r="AG121" s="53"/>
      <c r="AH121" s="53"/>
      <c r="AI121" s="53"/>
      <c r="AJ121" s="53"/>
      <c r="AK121" s="53"/>
      <c r="AL121" s="53"/>
      <c r="AM121" s="53"/>
      <c r="AN121" s="53"/>
      <c r="AO121" s="53"/>
    </row>
    <row r="122" spans="3:41" s="28" customFormat="1" ht="36" x14ac:dyDescent="0.25">
      <c r="C122" s="39">
        <f>C120+1</f>
        <v>96</v>
      </c>
      <c r="D122" s="38" t="s">
        <v>12</v>
      </c>
      <c r="E122" s="38" t="s">
        <v>10</v>
      </c>
      <c r="F122" s="38" t="s">
        <v>11</v>
      </c>
      <c r="G122" s="38" t="s">
        <v>12</v>
      </c>
      <c r="H122" s="38" t="s">
        <v>10</v>
      </c>
      <c r="I122" s="38" t="s">
        <v>11</v>
      </c>
      <c r="J122" s="38" t="s">
        <v>10</v>
      </c>
      <c r="K122" s="38" t="s">
        <v>85</v>
      </c>
      <c r="L122" s="38" t="s">
        <v>69</v>
      </c>
      <c r="M122" s="37" t="s">
        <v>109</v>
      </c>
      <c r="N122" s="37" t="s">
        <v>108</v>
      </c>
      <c r="O122" s="36" t="s">
        <v>21</v>
      </c>
      <c r="P122" s="35">
        <v>971205750</v>
      </c>
      <c r="Q122" s="35">
        <v>971205750</v>
      </c>
      <c r="R122" s="35"/>
      <c r="S122" s="33" t="s">
        <v>14</v>
      </c>
      <c r="T122" s="32">
        <v>923797750</v>
      </c>
      <c r="U122" s="32">
        <v>923797750</v>
      </c>
      <c r="V122" s="33" t="s">
        <v>14</v>
      </c>
      <c r="W122" s="30"/>
      <c r="X122" s="30" t="s">
        <v>98</v>
      </c>
      <c r="Y122" s="463">
        <f t="shared" ref="Y122:Y129" si="16">U122-T122</f>
        <v>0</v>
      </c>
      <c r="Z122" s="455">
        <f t="shared" ref="Y122:Z130" si="17">U122-P122</f>
        <v>-47408000</v>
      </c>
      <c r="AA122" s="366"/>
      <c r="AB122" s="432"/>
      <c r="AC122" s="432"/>
      <c r="AD122" s="29"/>
      <c r="AE122" s="29"/>
      <c r="AF122" s="29"/>
      <c r="AG122" s="29"/>
      <c r="AH122" s="29"/>
      <c r="AI122" s="29"/>
      <c r="AJ122" s="29"/>
      <c r="AK122" s="29"/>
      <c r="AL122" s="29"/>
      <c r="AM122" s="29"/>
      <c r="AN122" s="29"/>
      <c r="AO122" s="29"/>
    </row>
    <row r="123" spans="3:41" s="28" customFormat="1" ht="40.5" customHeight="1" x14ac:dyDescent="0.25">
      <c r="C123" s="68">
        <f t="shared" ref="C123:C129" si="18">C122+1</f>
        <v>97</v>
      </c>
      <c r="D123" s="75" t="s">
        <v>12</v>
      </c>
      <c r="E123" s="75" t="s">
        <v>10</v>
      </c>
      <c r="F123" s="75" t="s">
        <v>11</v>
      </c>
      <c r="G123" s="75" t="s">
        <v>12</v>
      </c>
      <c r="H123" s="75" t="s">
        <v>10</v>
      </c>
      <c r="I123" s="75" t="s">
        <v>11</v>
      </c>
      <c r="J123" s="75" t="s">
        <v>10</v>
      </c>
      <c r="K123" s="75" t="s">
        <v>85</v>
      </c>
      <c r="L123" s="75" t="s">
        <v>28</v>
      </c>
      <c r="M123" s="74" t="s">
        <v>107</v>
      </c>
      <c r="N123" s="74" t="s">
        <v>106</v>
      </c>
      <c r="O123" s="73" t="s">
        <v>21</v>
      </c>
      <c r="P123" s="72">
        <v>529914950</v>
      </c>
      <c r="Q123" s="72">
        <v>528914950</v>
      </c>
      <c r="R123" s="72"/>
      <c r="S123" s="70" t="s">
        <v>105</v>
      </c>
      <c r="T123" s="71">
        <v>522914950</v>
      </c>
      <c r="U123" s="71">
        <v>522914950</v>
      </c>
      <c r="V123" s="70" t="s">
        <v>105</v>
      </c>
      <c r="W123" s="69"/>
      <c r="X123" s="69" t="s">
        <v>73</v>
      </c>
      <c r="Y123" s="463">
        <f t="shared" si="16"/>
        <v>0</v>
      </c>
      <c r="Z123" s="455">
        <f t="shared" si="17"/>
        <v>-7000000</v>
      </c>
      <c r="AA123" s="372"/>
      <c r="AB123" s="442"/>
      <c r="AC123" s="442"/>
      <c r="AD123" s="29"/>
      <c r="AE123" s="29"/>
      <c r="AF123" s="29"/>
      <c r="AG123" s="29"/>
      <c r="AH123" s="29"/>
      <c r="AI123" s="29"/>
      <c r="AJ123" s="29"/>
      <c r="AK123" s="29"/>
      <c r="AL123" s="29"/>
      <c r="AM123" s="29"/>
      <c r="AN123" s="29"/>
      <c r="AO123" s="29"/>
    </row>
    <row r="124" spans="3:41" s="28" customFormat="1" ht="32.25" customHeight="1" x14ac:dyDescent="0.25">
      <c r="C124" s="68">
        <f t="shared" si="18"/>
        <v>98</v>
      </c>
      <c r="D124" s="38" t="s">
        <v>12</v>
      </c>
      <c r="E124" s="38" t="s">
        <v>10</v>
      </c>
      <c r="F124" s="38" t="s">
        <v>11</v>
      </c>
      <c r="G124" s="38" t="s">
        <v>12</v>
      </c>
      <c r="H124" s="38" t="s">
        <v>10</v>
      </c>
      <c r="I124" s="38" t="s">
        <v>11</v>
      </c>
      <c r="J124" s="38" t="s">
        <v>10</v>
      </c>
      <c r="K124" s="38" t="s">
        <v>85</v>
      </c>
      <c r="L124" s="38" t="s">
        <v>8</v>
      </c>
      <c r="M124" s="37" t="s">
        <v>104</v>
      </c>
      <c r="N124" s="37" t="s">
        <v>103</v>
      </c>
      <c r="O124" s="36" t="s">
        <v>21</v>
      </c>
      <c r="P124" s="35">
        <v>378053950</v>
      </c>
      <c r="Q124" s="34">
        <v>378053950</v>
      </c>
      <c r="R124" s="34"/>
      <c r="S124" s="33" t="s">
        <v>102</v>
      </c>
      <c r="T124" s="32">
        <v>377813950</v>
      </c>
      <c r="U124" s="32">
        <v>377813950</v>
      </c>
      <c r="V124" s="33" t="s">
        <v>86</v>
      </c>
      <c r="W124" s="30"/>
      <c r="X124" s="30" t="s">
        <v>73</v>
      </c>
      <c r="Y124" s="463">
        <f t="shared" si="16"/>
        <v>0</v>
      </c>
      <c r="Z124" s="455">
        <f t="shared" si="17"/>
        <v>-240000</v>
      </c>
      <c r="AA124" s="366"/>
      <c r="AB124" s="432"/>
      <c r="AC124" s="432"/>
      <c r="AD124" s="29"/>
      <c r="AE124" s="29"/>
      <c r="AF124" s="29"/>
      <c r="AG124" s="29"/>
      <c r="AH124" s="29"/>
      <c r="AI124" s="29"/>
      <c r="AJ124" s="29"/>
      <c r="AK124" s="29"/>
      <c r="AL124" s="29"/>
      <c r="AM124" s="29"/>
      <c r="AN124" s="29"/>
      <c r="AO124" s="29"/>
    </row>
    <row r="125" spans="3:41" s="28" customFormat="1" ht="38.25" customHeight="1" x14ac:dyDescent="0.25">
      <c r="C125" s="68">
        <f t="shared" si="18"/>
        <v>99</v>
      </c>
      <c r="D125" s="38" t="s">
        <v>12</v>
      </c>
      <c r="E125" s="38" t="s">
        <v>10</v>
      </c>
      <c r="F125" s="38" t="s">
        <v>11</v>
      </c>
      <c r="G125" s="38" t="s">
        <v>12</v>
      </c>
      <c r="H125" s="38" t="s">
        <v>10</v>
      </c>
      <c r="I125" s="38" t="s">
        <v>11</v>
      </c>
      <c r="J125" s="38" t="s">
        <v>10</v>
      </c>
      <c r="K125" s="38" t="s">
        <v>85</v>
      </c>
      <c r="L125" s="38" t="s">
        <v>101</v>
      </c>
      <c r="M125" s="37" t="s">
        <v>100</v>
      </c>
      <c r="N125" s="37" t="s">
        <v>99</v>
      </c>
      <c r="O125" s="36" t="s">
        <v>21</v>
      </c>
      <c r="P125" s="35">
        <v>981458750</v>
      </c>
      <c r="Q125" s="35">
        <v>981458750</v>
      </c>
      <c r="R125" s="35"/>
      <c r="S125" s="64">
        <v>0.2</v>
      </c>
      <c r="T125" s="32">
        <v>944666750</v>
      </c>
      <c r="U125" s="32">
        <v>944666750</v>
      </c>
      <c r="V125" s="64">
        <v>0.2</v>
      </c>
      <c r="W125" s="30"/>
      <c r="X125" s="30" t="s">
        <v>98</v>
      </c>
      <c r="Y125" s="463">
        <f t="shared" si="16"/>
        <v>0</v>
      </c>
      <c r="Z125" s="455">
        <f t="shared" si="17"/>
        <v>-36792000</v>
      </c>
      <c r="AA125" s="366"/>
      <c r="AB125" s="432"/>
      <c r="AC125" s="432"/>
      <c r="AD125" s="29"/>
      <c r="AE125" s="29"/>
      <c r="AF125" s="29"/>
      <c r="AG125" s="29"/>
      <c r="AH125" s="29"/>
      <c r="AI125" s="29"/>
      <c r="AJ125" s="29"/>
      <c r="AK125" s="29"/>
      <c r="AL125" s="29"/>
      <c r="AM125" s="29"/>
      <c r="AN125" s="29"/>
      <c r="AO125" s="29"/>
    </row>
    <row r="126" spans="3:41" s="28" customFormat="1" ht="36" x14ac:dyDescent="0.25">
      <c r="C126" s="68">
        <f t="shared" si="18"/>
        <v>100</v>
      </c>
      <c r="D126" s="38" t="s">
        <v>12</v>
      </c>
      <c r="E126" s="38" t="s">
        <v>10</v>
      </c>
      <c r="F126" s="38" t="s">
        <v>11</v>
      </c>
      <c r="G126" s="38" t="s">
        <v>12</v>
      </c>
      <c r="H126" s="38" t="s">
        <v>10</v>
      </c>
      <c r="I126" s="38" t="s">
        <v>11</v>
      </c>
      <c r="J126" s="38" t="s">
        <v>10</v>
      </c>
      <c r="K126" s="38" t="s">
        <v>85</v>
      </c>
      <c r="L126" s="38" t="s">
        <v>97</v>
      </c>
      <c r="M126" s="37" t="s">
        <v>96</v>
      </c>
      <c r="N126" s="37" t="s">
        <v>95</v>
      </c>
      <c r="O126" s="36" t="s">
        <v>21</v>
      </c>
      <c r="P126" s="35">
        <v>916835150</v>
      </c>
      <c r="Q126" s="35">
        <v>916835150</v>
      </c>
      <c r="R126" s="35"/>
      <c r="S126" s="33" t="s">
        <v>94</v>
      </c>
      <c r="T126" s="32">
        <v>912063150</v>
      </c>
      <c r="U126" s="32">
        <v>912063150</v>
      </c>
      <c r="V126" s="33" t="s">
        <v>94</v>
      </c>
      <c r="W126" s="30"/>
      <c r="X126" s="30" t="s">
        <v>73</v>
      </c>
      <c r="Y126" s="463">
        <f t="shared" si="16"/>
        <v>0</v>
      </c>
      <c r="Z126" s="455">
        <f t="shared" si="17"/>
        <v>-4772000</v>
      </c>
      <c r="AA126" s="366"/>
      <c r="AB126" s="432"/>
      <c r="AC126" s="432"/>
      <c r="AD126" s="29"/>
      <c r="AE126" s="29"/>
      <c r="AF126" s="29"/>
      <c r="AG126" s="29"/>
      <c r="AH126" s="29"/>
      <c r="AI126" s="29"/>
      <c r="AJ126" s="29"/>
      <c r="AK126" s="29"/>
      <c r="AL126" s="29"/>
      <c r="AM126" s="29"/>
      <c r="AN126" s="29"/>
      <c r="AO126" s="29"/>
    </row>
    <row r="127" spans="3:41" s="28" customFormat="1" ht="68.25" customHeight="1" x14ac:dyDescent="0.25">
      <c r="C127" s="68">
        <f t="shared" si="18"/>
        <v>101</v>
      </c>
      <c r="D127" s="38" t="s">
        <v>12</v>
      </c>
      <c r="E127" s="38" t="s">
        <v>10</v>
      </c>
      <c r="F127" s="38" t="s">
        <v>11</v>
      </c>
      <c r="G127" s="38" t="s">
        <v>12</v>
      </c>
      <c r="H127" s="38" t="s">
        <v>10</v>
      </c>
      <c r="I127" s="38" t="s">
        <v>11</v>
      </c>
      <c r="J127" s="38" t="s">
        <v>10</v>
      </c>
      <c r="K127" s="38" t="s">
        <v>85</v>
      </c>
      <c r="L127" s="38" t="s">
        <v>93</v>
      </c>
      <c r="M127" s="37" t="s">
        <v>92</v>
      </c>
      <c r="N127" s="37" t="s">
        <v>91</v>
      </c>
      <c r="O127" s="36" t="s">
        <v>21</v>
      </c>
      <c r="P127" s="35">
        <v>286593950</v>
      </c>
      <c r="Q127" s="34">
        <v>286593950</v>
      </c>
      <c r="R127" s="34"/>
      <c r="S127" s="33" t="s">
        <v>87</v>
      </c>
      <c r="T127" s="32">
        <v>286593950</v>
      </c>
      <c r="U127" s="32">
        <v>286593950</v>
      </c>
      <c r="V127" s="33" t="s">
        <v>86</v>
      </c>
      <c r="W127" s="30"/>
      <c r="X127" s="30"/>
      <c r="Y127" s="463">
        <f t="shared" si="16"/>
        <v>0</v>
      </c>
      <c r="Z127" s="455">
        <f t="shared" si="17"/>
        <v>0</v>
      </c>
      <c r="AA127" s="366"/>
      <c r="AB127" s="432"/>
      <c r="AC127" s="432"/>
      <c r="AD127" s="29"/>
      <c r="AE127" s="29"/>
      <c r="AF127" s="29"/>
      <c r="AG127" s="29"/>
      <c r="AH127" s="29"/>
      <c r="AI127" s="29"/>
      <c r="AJ127" s="29"/>
      <c r="AK127" s="29"/>
      <c r="AL127" s="29"/>
      <c r="AM127" s="29"/>
      <c r="AN127" s="29"/>
      <c r="AO127" s="29"/>
    </row>
    <row r="128" spans="3:41" s="28" customFormat="1" ht="36" x14ac:dyDescent="0.25">
      <c r="C128" s="68">
        <f t="shared" si="18"/>
        <v>102</v>
      </c>
      <c r="D128" s="38" t="s">
        <v>12</v>
      </c>
      <c r="E128" s="38" t="s">
        <v>10</v>
      </c>
      <c r="F128" s="38" t="s">
        <v>11</v>
      </c>
      <c r="G128" s="38" t="s">
        <v>12</v>
      </c>
      <c r="H128" s="38" t="s">
        <v>10</v>
      </c>
      <c r="I128" s="38" t="s">
        <v>11</v>
      </c>
      <c r="J128" s="38" t="s">
        <v>10</v>
      </c>
      <c r="K128" s="38" t="s">
        <v>85</v>
      </c>
      <c r="L128" s="38" t="s">
        <v>90</v>
      </c>
      <c r="M128" s="37" t="s">
        <v>89</v>
      </c>
      <c r="N128" s="37" t="s">
        <v>88</v>
      </c>
      <c r="O128" s="36" t="s">
        <v>21</v>
      </c>
      <c r="P128" s="35">
        <v>573618150</v>
      </c>
      <c r="Q128" s="35">
        <v>573618150</v>
      </c>
      <c r="R128" s="35"/>
      <c r="S128" s="33" t="s">
        <v>87</v>
      </c>
      <c r="T128" s="32">
        <v>572282150</v>
      </c>
      <c r="U128" s="32">
        <v>572282150</v>
      </c>
      <c r="V128" s="33" t="s">
        <v>86</v>
      </c>
      <c r="W128" s="30"/>
      <c r="X128" s="30" t="s">
        <v>73</v>
      </c>
      <c r="Y128" s="463">
        <f t="shared" si="16"/>
        <v>0</v>
      </c>
      <c r="Z128" s="455">
        <f t="shared" si="17"/>
        <v>-1336000</v>
      </c>
      <c r="AA128" s="366"/>
      <c r="AB128" s="432"/>
      <c r="AC128" s="432"/>
      <c r="AD128" s="29"/>
      <c r="AE128" s="29"/>
      <c r="AF128" s="29"/>
      <c r="AG128" s="29"/>
      <c r="AH128" s="29"/>
      <c r="AI128" s="29"/>
      <c r="AJ128" s="29"/>
      <c r="AK128" s="29"/>
      <c r="AL128" s="29"/>
      <c r="AM128" s="29"/>
      <c r="AN128" s="29"/>
      <c r="AO128" s="29"/>
    </row>
    <row r="129" spans="3:41" s="28" customFormat="1" ht="42.75" x14ac:dyDescent="0.25">
      <c r="C129" s="68">
        <f t="shared" si="18"/>
        <v>103</v>
      </c>
      <c r="D129" s="38" t="s">
        <v>12</v>
      </c>
      <c r="E129" s="38" t="s">
        <v>10</v>
      </c>
      <c r="F129" s="38" t="s">
        <v>11</v>
      </c>
      <c r="G129" s="38" t="s">
        <v>12</v>
      </c>
      <c r="H129" s="38" t="s">
        <v>10</v>
      </c>
      <c r="I129" s="38" t="s">
        <v>11</v>
      </c>
      <c r="J129" s="38" t="s">
        <v>10</v>
      </c>
      <c r="K129" s="38" t="s">
        <v>85</v>
      </c>
      <c r="L129" s="38" t="s">
        <v>84</v>
      </c>
      <c r="M129" s="37" t="s">
        <v>83</v>
      </c>
      <c r="N129" s="37" t="s">
        <v>82</v>
      </c>
      <c r="O129" s="36" t="s">
        <v>21</v>
      </c>
      <c r="P129" s="35">
        <v>390201860</v>
      </c>
      <c r="Q129" s="35">
        <v>390201860</v>
      </c>
      <c r="R129" s="35"/>
      <c r="S129" s="33" t="s">
        <v>81</v>
      </c>
      <c r="T129" s="32">
        <v>389119860</v>
      </c>
      <c r="U129" s="32">
        <v>389119860</v>
      </c>
      <c r="V129" s="33" t="s">
        <v>80</v>
      </c>
      <c r="W129" s="30"/>
      <c r="X129" s="30" t="s">
        <v>73</v>
      </c>
      <c r="Y129" s="463">
        <f t="shared" si="16"/>
        <v>0</v>
      </c>
      <c r="Z129" s="455">
        <f t="shared" si="17"/>
        <v>-1082000</v>
      </c>
      <c r="AA129" s="366"/>
      <c r="AB129" s="432"/>
      <c r="AC129" s="432"/>
      <c r="AD129" s="29"/>
      <c r="AE129" s="29"/>
      <c r="AF129" s="29"/>
      <c r="AG129" s="29"/>
      <c r="AH129" s="29"/>
      <c r="AI129" s="29"/>
      <c r="AJ129" s="29"/>
      <c r="AK129" s="29"/>
      <c r="AL129" s="29"/>
      <c r="AM129" s="29"/>
      <c r="AN129" s="29"/>
      <c r="AO129" s="29"/>
    </row>
    <row r="130" spans="3:41" s="28" customFormat="1" ht="6.75" hidden="1" customHeight="1" x14ac:dyDescent="0.25">
      <c r="C130" s="39"/>
      <c r="D130" s="38"/>
      <c r="E130" s="38"/>
      <c r="F130" s="38"/>
      <c r="G130" s="38"/>
      <c r="H130" s="38"/>
      <c r="I130" s="38"/>
      <c r="J130" s="38"/>
      <c r="K130" s="38"/>
      <c r="L130" s="38"/>
      <c r="M130" s="67"/>
      <c r="N130" s="67"/>
      <c r="O130" s="36"/>
      <c r="P130" s="35"/>
      <c r="Q130" s="35"/>
      <c r="R130" s="35"/>
      <c r="S130" s="33"/>
      <c r="T130" s="32"/>
      <c r="U130" s="32"/>
      <c r="V130" s="33"/>
      <c r="W130" s="30"/>
      <c r="X130" s="30"/>
      <c r="Y130" s="463">
        <f t="shared" si="17"/>
        <v>0</v>
      </c>
      <c r="Z130" s="455">
        <f t="shared" si="17"/>
        <v>0</v>
      </c>
      <c r="AA130" s="366"/>
      <c r="AB130" s="432"/>
      <c r="AC130" s="432"/>
      <c r="AD130" s="29"/>
      <c r="AE130" s="29"/>
      <c r="AF130" s="29"/>
      <c r="AG130" s="29"/>
      <c r="AH130" s="29"/>
      <c r="AI130" s="29"/>
      <c r="AJ130" s="29"/>
      <c r="AK130" s="29"/>
      <c r="AL130" s="29"/>
      <c r="AM130" s="29"/>
      <c r="AN130" s="29"/>
      <c r="AO130" s="29"/>
    </row>
    <row r="131" spans="3:41" s="52" customFormat="1" ht="50.25" customHeight="1" x14ac:dyDescent="0.25">
      <c r="C131" s="65" t="s">
        <v>79</v>
      </c>
      <c r="D131" s="61" t="s">
        <v>41</v>
      </c>
      <c r="E131" s="61" t="s">
        <v>40</v>
      </c>
      <c r="F131" s="60" t="s">
        <v>78</v>
      </c>
      <c r="G131" s="589" t="s">
        <v>77</v>
      </c>
      <c r="H131" s="589"/>
      <c r="I131" s="589"/>
      <c r="J131" s="589"/>
      <c r="K131" s="589"/>
      <c r="L131" s="589"/>
      <c r="M131" s="590"/>
      <c r="N131" s="379" t="s">
        <v>76</v>
      </c>
      <c r="O131" s="59"/>
      <c r="P131" s="58">
        <f>SUM(P132:P134)</f>
        <v>479717250</v>
      </c>
      <c r="Q131" s="58">
        <f>SUM(Q132:Q134)</f>
        <v>479717250</v>
      </c>
      <c r="R131" s="56"/>
      <c r="S131" s="55"/>
      <c r="T131" s="57">
        <f>SUM(T132:T134)</f>
        <v>479701250</v>
      </c>
      <c r="U131" s="57">
        <f>SUM(U132:U134)</f>
        <v>479701250</v>
      </c>
      <c r="V131" s="55"/>
      <c r="W131" s="54"/>
      <c r="X131" s="54"/>
      <c r="Y131" s="464">
        <f>SUM(Y132:Y134)</f>
        <v>0</v>
      </c>
      <c r="Z131" s="457">
        <f>SUM(Z132:Z134)</f>
        <v>-16000</v>
      </c>
      <c r="AA131" s="370"/>
      <c r="AB131" s="440"/>
      <c r="AC131" s="440"/>
      <c r="AD131" s="53"/>
      <c r="AE131" s="53"/>
      <c r="AF131" s="53"/>
      <c r="AG131" s="53"/>
      <c r="AH131" s="53"/>
      <c r="AI131" s="53"/>
      <c r="AJ131" s="53"/>
      <c r="AK131" s="53"/>
      <c r="AL131" s="53"/>
      <c r="AM131" s="53"/>
      <c r="AN131" s="53"/>
      <c r="AO131" s="53"/>
    </row>
    <row r="132" spans="3:41" s="28" customFormat="1" ht="54" x14ac:dyDescent="0.25">
      <c r="C132" s="39">
        <f>C129+1</f>
        <v>104</v>
      </c>
      <c r="D132" s="38" t="s">
        <v>12</v>
      </c>
      <c r="E132" s="38" t="s">
        <v>10</v>
      </c>
      <c r="F132" s="38" t="s">
        <v>11</v>
      </c>
      <c r="G132" s="38" t="s">
        <v>12</v>
      </c>
      <c r="H132" s="38" t="s">
        <v>10</v>
      </c>
      <c r="I132" s="38" t="s">
        <v>11</v>
      </c>
      <c r="J132" s="38" t="s">
        <v>10</v>
      </c>
      <c r="K132" s="38" t="s">
        <v>70</v>
      </c>
      <c r="L132" s="38" t="s">
        <v>36</v>
      </c>
      <c r="M132" s="37" t="s">
        <v>75</v>
      </c>
      <c r="N132" s="37" t="s">
        <v>74</v>
      </c>
      <c r="O132" s="36" t="s">
        <v>21</v>
      </c>
      <c r="P132" s="35">
        <v>167562950</v>
      </c>
      <c r="Q132" s="34">
        <v>167562950</v>
      </c>
      <c r="R132" s="34"/>
      <c r="S132" s="66" t="s">
        <v>14</v>
      </c>
      <c r="T132" s="32">
        <v>167546950</v>
      </c>
      <c r="U132" s="32">
        <v>167546950</v>
      </c>
      <c r="V132" s="66" t="s">
        <v>14</v>
      </c>
      <c r="W132" s="30"/>
      <c r="X132" s="30" t="s">
        <v>73</v>
      </c>
      <c r="Y132" s="463">
        <f t="shared" ref="Y132:Y134" si="19">U132-T132</f>
        <v>0</v>
      </c>
      <c r="Z132" s="455">
        <f t="shared" ref="Z132:Z134" si="20">U132-P132</f>
        <v>-16000</v>
      </c>
      <c r="AA132" s="366"/>
      <c r="AB132" s="432"/>
      <c r="AC132" s="432"/>
      <c r="AD132" s="29"/>
      <c r="AE132" s="29"/>
      <c r="AF132" s="29"/>
      <c r="AG132" s="29"/>
      <c r="AH132" s="29"/>
      <c r="AI132" s="29"/>
      <c r="AJ132" s="29"/>
      <c r="AK132" s="29"/>
      <c r="AL132" s="29"/>
      <c r="AM132" s="29"/>
      <c r="AN132" s="29"/>
      <c r="AO132" s="29"/>
    </row>
    <row r="133" spans="3:41" s="28" customFormat="1" ht="54" x14ac:dyDescent="0.25">
      <c r="C133" s="39">
        <f>C132+1</f>
        <v>105</v>
      </c>
      <c r="D133" s="38" t="s">
        <v>12</v>
      </c>
      <c r="E133" s="38" t="s">
        <v>10</v>
      </c>
      <c r="F133" s="38" t="s">
        <v>11</v>
      </c>
      <c r="G133" s="38" t="s">
        <v>12</v>
      </c>
      <c r="H133" s="38" t="s">
        <v>10</v>
      </c>
      <c r="I133" s="38" t="s">
        <v>11</v>
      </c>
      <c r="J133" s="38" t="s">
        <v>10</v>
      </c>
      <c r="K133" s="38" t="s">
        <v>70</v>
      </c>
      <c r="L133" s="38" t="s">
        <v>32</v>
      </c>
      <c r="M133" s="37" t="s">
        <v>72</v>
      </c>
      <c r="N133" s="37" t="s">
        <v>71</v>
      </c>
      <c r="O133" s="36" t="s">
        <v>21</v>
      </c>
      <c r="P133" s="35">
        <v>144591350</v>
      </c>
      <c r="Q133" s="35">
        <v>144591350</v>
      </c>
      <c r="R133" s="35"/>
      <c r="S133" s="66" t="s">
        <v>14</v>
      </c>
      <c r="T133" s="32">
        <v>144591350</v>
      </c>
      <c r="U133" s="32">
        <v>144591350</v>
      </c>
      <c r="V133" s="66" t="s">
        <v>14</v>
      </c>
      <c r="W133" s="30"/>
      <c r="X133" s="30"/>
      <c r="Y133" s="463">
        <f t="shared" si="19"/>
        <v>0</v>
      </c>
      <c r="Z133" s="455">
        <f t="shared" si="20"/>
        <v>0</v>
      </c>
      <c r="AA133" s="366"/>
      <c r="AB133" s="432"/>
      <c r="AC133" s="432"/>
      <c r="AD133" s="29"/>
      <c r="AE133" s="29"/>
      <c r="AF133" s="29"/>
      <c r="AG133" s="29"/>
      <c r="AH133" s="29"/>
      <c r="AI133" s="29"/>
      <c r="AJ133" s="29"/>
      <c r="AK133" s="29"/>
      <c r="AL133" s="29"/>
      <c r="AM133" s="29"/>
      <c r="AN133" s="29"/>
      <c r="AO133" s="29"/>
    </row>
    <row r="134" spans="3:41" s="28" customFormat="1" ht="42.75" x14ac:dyDescent="0.25">
      <c r="C134" s="39">
        <f>C133+1</f>
        <v>106</v>
      </c>
      <c r="D134" s="38" t="s">
        <v>12</v>
      </c>
      <c r="E134" s="38" t="s">
        <v>10</v>
      </c>
      <c r="F134" s="38" t="s">
        <v>11</v>
      </c>
      <c r="G134" s="38" t="s">
        <v>12</v>
      </c>
      <c r="H134" s="38" t="s">
        <v>10</v>
      </c>
      <c r="I134" s="38" t="s">
        <v>11</v>
      </c>
      <c r="J134" s="38" t="s">
        <v>10</v>
      </c>
      <c r="K134" s="38" t="s">
        <v>70</v>
      </c>
      <c r="L134" s="38" t="s">
        <v>69</v>
      </c>
      <c r="M134" s="37" t="s">
        <v>68</v>
      </c>
      <c r="N134" s="37" t="s">
        <v>67</v>
      </c>
      <c r="O134" s="36" t="s">
        <v>21</v>
      </c>
      <c r="P134" s="35">
        <v>167562950</v>
      </c>
      <c r="Q134" s="35">
        <v>167562950</v>
      </c>
      <c r="R134" s="35"/>
      <c r="S134" s="66" t="s">
        <v>66</v>
      </c>
      <c r="T134" s="32">
        <v>167562950</v>
      </c>
      <c r="U134" s="32">
        <v>167562950</v>
      </c>
      <c r="V134" s="33" t="s">
        <v>65</v>
      </c>
      <c r="W134" s="30"/>
      <c r="X134" s="30"/>
      <c r="Y134" s="463">
        <f t="shared" si="19"/>
        <v>0</v>
      </c>
      <c r="Z134" s="455">
        <f t="shared" si="20"/>
        <v>0</v>
      </c>
      <c r="AA134" s="366"/>
      <c r="AB134" s="432"/>
      <c r="AC134" s="432"/>
      <c r="AD134" s="29"/>
      <c r="AE134" s="29"/>
      <c r="AF134" s="29"/>
      <c r="AG134" s="29"/>
      <c r="AH134" s="29"/>
      <c r="AI134" s="29"/>
      <c r="AJ134" s="29"/>
      <c r="AK134" s="29"/>
      <c r="AL134" s="29"/>
      <c r="AM134" s="29"/>
      <c r="AN134" s="29"/>
      <c r="AO134" s="29"/>
    </row>
    <row r="135" spans="3:41" s="52" customFormat="1" ht="56.25" customHeight="1" x14ac:dyDescent="0.25">
      <c r="C135" s="65" t="s">
        <v>64</v>
      </c>
      <c r="D135" s="61" t="s">
        <v>41</v>
      </c>
      <c r="E135" s="61" t="s">
        <v>40</v>
      </c>
      <c r="F135" s="60" t="s">
        <v>63</v>
      </c>
      <c r="G135" s="589" t="s">
        <v>62</v>
      </c>
      <c r="H135" s="589"/>
      <c r="I135" s="589"/>
      <c r="J135" s="589"/>
      <c r="K135" s="589"/>
      <c r="L135" s="589"/>
      <c r="M135" s="590"/>
      <c r="N135" s="379" t="s">
        <v>61</v>
      </c>
      <c r="O135" s="59"/>
      <c r="P135" s="58">
        <f>P136</f>
        <v>274458030</v>
      </c>
      <c r="Q135" s="58">
        <f>SUM(Q136)</f>
        <v>274458030</v>
      </c>
      <c r="R135" s="56"/>
      <c r="S135" s="55"/>
      <c r="T135" s="57">
        <f>SUM(T136)</f>
        <v>274458030</v>
      </c>
      <c r="U135" s="57">
        <f>SUM(U136)</f>
        <v>302700755</v>
      </c>
      <c r="V135" s="55"/>
      <c r="W135" s="54"/>
      <c r="X135" s="54"/>
      <c r="Y135" s="464">
        <f>SUM(Y136)</f>
        <v>28242725</v>
      </c>
      <c r="Z135" s="457">
        <f>SUM(Z136)</f>
        <v>28242725</v>
      </c>
      <c r="AA135" s="370"/>
      <c r="AB135" s="440"/>
      <c r="AC135" s="440"/>
      <c r="AD135" s="53"/>
      <c r="AE135" s="53"/>
      <c r="AF135" s="53"/>
      <c r="AG135" s="53"/>
      <c r="AH135" s="53"/>
      <c r="AI135" s="53"/>
      <c r="AJ135" s="53"/>
      <c r="AK135" s="53"/>
      <c r="AL135" s="53"/>
      <c r="AM135" s="53"/>
      <c r="AN135" s="53"/>
      <c r="AO135" s="53"/>
    </row>
    <row r="136" spans="3:41" s="28" customFormat="1" ht="42.75" customHeight="1" x14ac:dyDescent="0.25">
      <c r="C136" s="39">
        <f>C134+1</f>
        <v>107</v>
      </c>
      <c r="D136" s="38" t="s">
        <v>12</v>
      </c>
      <c r="E136" s="38" t="s">
        <v>10</v>
      </c>
      <c r="F136" s="38" t="s">
        <v>11</v>
      </c>
      <c r="G136" s="38" t="s">
        <v>12</v>
      </c>
      <c r="H136" s="38" t="s">
        <v>10</v>
      </c>
      <c r="I136" s="38" t="s">
        <v>11</v>
      </c>
      <c r="J136" s="38" t="s">
        <v>10</v>
      </c>
      <c r="K136" s="38" t="s">
        <v>60</v>
      </c>
      <c r="L136" s="38" t="s">
        <v>36</v>
      </c>
      <c r="M136" s="37" t="s">
        <v>59</v>
      </c>
      <c r="N136" s="37" t="s">
        <v>58</v>
      </c>
      <c r="O136" s="36" t="s">
        <v>21</v>
      </c>
      <c r="P136" s="35">
        <v>274458030</v>
      </c>
      <c r="Q136" s="35">
        <v>274458030</v>
      </c>
      <c r="R136" s="35"/>
      <c r="S136" s="33" t="s">
        <v>57</v>
      </c>
      <c r="T136" s="388">
        <v>274458030</v>
      </c>
      <c r="U136" s="388">
        <v>302700755</v>
      </c>
      <c r="V136" s="33" t="s">
        <v>57</v>
      </c>
      <c r="W136" s="449" t="s">
        <v>73</v>
      </c>
      <c r="X136" s="30" t="s">
        <v>56</v>
      </c>
      <c r="Y136" s="463">
        <f t="shared" ref="Y136" si="21">U136-T136</f>
        <v>28242725</v>
      </c>
      <c r="Z136" s="455">
        <f>U136-P136</f>
        <v>28242725</v>
      </c>
      <c r="AA136" s="366"/>
      <c r="AB136" s="432"/>
      <c r="AC136" s="432"/>
      <c r="AD136" s="29"/>
      <c r="AE136" s="29"/>
      <c r="AF136" s="29"/>
      <c r="AG136" s="29"/>
      <c r="AH136" s="29"/>
      <c r="AI136" s="29"/>
      <c r="AJ136" s="29"/>
      <c r="AK136" s="29"/>
      <c r="AL136" s="29"/>
      <c r="AM136" s="29"/>
      <c r="AN136" s="29"/>
      <c r="AO136" s="29"/>
    </row>
    <row r="137" spans="3:41" s="52" customFormat="1" ht="46.5" customHeight="1" x14ac:dyDescent="0.25">
      <c r="C137" s="62">
        <v>218</v>
      </c>
      <c r="D137" s="61" t="s">
        <v>41</v>
      </c>
      <c r="E137" s="61" t="s">
        <v>40</v>
      </c>
      <c r="F137" s="60" t="s">
        <v>55</v>
      </c>
      <c r="G137" s="589" t="s">
        <v>54</v>
      </c>
      <c r="H137" s="589"/>
      <c r="I137" s="589"/>
      <c r="J137" s="589"/>
      <c r="K137" s="589"/>
      <c r="L137" s="589"/>
      <c r="M137" s="590"/>
      <c r="N137" s="379" t="s">
        <v>51</v>
      </c>
      <c r="O137" s="59"/>
      <c r="P137" s="58">
        <f>SUM(P138:P141)</f>
        <v>2953100721</v>
      </c>
      <c r="Q137" s="56"/>
      <c r="R137" s="56"/>
      <c r="S137" s="55"/>
      <c r="T137" s="58">
        <f>SUM(T138:T141)</f>
        <v>639017750</v>
      </c>
      <c r="U137" s="58">
        <f>SUM(U138:U141)</f>
        <v>638335750</v>
      </c>
      <c r="V137" s="55"/>
      <c r="W137" s="54"/>
      <c r="X137" s="54"/>
      <c r="Y137" s="464">
        <f>SUM(Y138:Y141)</f>
        <v>-682000</v>
      </c>
      <c r="Z137" s="457">
        <f>SUM(Z138:Z141)</f>
        <v>-2314764971</v>
      </c>
      <c r="AA137" s="370"/>
      <c r="AB137" s="440"/>
      <c r="AC137" s="440"/>
      <c r="AD137" s="53" t="s">
        <v>53</v>
      </c>
      <c r="AE137" s="53"/>
      <c r="AF137" s="53"/>
      <c r="AG137" s="53"/>
      <c r="AH137" s="53"/>
      <c r="AI137" s="53"/>
      <c r="AJ137" s="53"/>
      <c r="AK137" s="53"/>
      <c r="AL137" s="53"/>
      <c r="AM137" s="53"/>
      <c r="AN137" s="53"/>
      <c r="AO137" s="53"/>
    </row>
    <row r="138" spans="3:41" s="28" customFormat="1" ht="40.5" customHeight="1" x14ac:dyDescent="0.25">
      <c r="C138" s="39">
        <f>C136+1</f>
        <v>108</v>
      </c>
      <c r="D138" s="38" t="s">
        <v>12</v>
      </c>
      <c r="E138" s="38" t="s">
        <v>10</v>
      </c>
      <c r="F138" s="38" t="s">
        <v>11</v>
      </c>
      <c r="G138" s="38" t="s">
        <v>12</v>
      </c>
      <c r="H138" s="38" t="s">
        <v>10</v>
      </c>
      <c r="I138" s="38" t="s">
        <v>11</v>
      </c>
      <c r="J138" s="38" t="s">
        <v>10</v>
      </c>
      <c r="K138" s="38" t="s">
        <v>48</v>
      </c>
      <c r="L138" s="38" t="s">
        <v>36</v>
      </c>
      <c r="M138" s="37" t="s">
        <v>52</v>
      </c>
      <c r="N138" s="37" t="s">
        <v>51</v>
      </c>
      <c r="O138" s="36" t="s">
        <v>21</v>
      </c>
      <c r="P138" s="35">
        <v>2776082971</v>
      </c>
      <c r="Q138" s="35"/>
      <c r="R138" s="35">
        <v>2776082971</v>
      </c>
      <c r="S138" s="64">
        <v>1</v>
      </c>
      <c r="T138" s="388">
        <v>6000000</v>
      </c>
      <c r="U138" s="388">
        <v>5318000</v>
      </c>
      <c r="V138" s="33"/>
      <c r="W138" s="449" t="s">
        <v>73</v>
      </c>
      <c r="X138" s="30" t="s">
        <v>50</v>
      </c>
      <c r="Y138" s="463">
        <f t="shared" ref="Y138:Y141" si="22">U138-T138</f>
        <v>-682000</v>
      </c>
      <c r="Z138" s="455">
        <f t="shared" ref="Z138:Z141" si="23">U138-P138</f>
        <v>-2770764971</v>
      </c>
      <c r="AA138" s="366"/>
      <c r="AB138" s="432"/>
      <c r="AC138" s="432"/>
      <c r="AD138" s="29" t="s">
        <v>49</v>
      </c>
      <c r="AE138" s="29"/>
      <c r="AF138" s="29"/>
      <c r="AG138" s="29"/>
      <c r="AH138" s="29"/>
      <c r="AI138" s="29"/>
      <c r="AJ138" s="29"/>
      <c r="AK138" s="29"/>
      <c r="AL138" s="29"/>
      <c r="AM138" s="29"/>
      <c r="AN138" s="29"/>
      <c r="AO138" s="29"/>
    </row>
    <row r="139" spans="3:41" s="28" customFormat="1" ht="30.75" customHeight="1" x14ac:dyDescent="0.25">
      <c r="C139" s="39">
        <f>C138+1</f>
        <v>109</v>
      </c>
      <c r="D139" s="38" t="s">
        <v>12</v>
      </c>
      <c r="E139" s="38" t="s">
        <v>10</v>
      </c>
      <c r="F139" s="38" t="s">
        <v>11</v>
      </c>
      <c r="G139" s="38" t="s">
        <v>12</v>
      </c>
      <c r="H139" s="38" t="s">
        <v>10</v>
      </c>
      <c r="I139" s="38" t="s">
        <v>11</v>
      </c>
      <c r="J139" s="38" t="s">
        <v>10</v>
      </c>
      <c r="K139" s="38" t="s">
        <v>48</v>
      </c>
      <c r="L139" s="38" t="s">
        <v>32</v>
      </c>
      <c r="M139" s="37" t="s">
        <v>47</v>
      </c>
      <c r="N139" s="37" t="s">
        <v>46</v>
      </c>
      <c r="O139" s="36" t="s">
        <v>21</v>
      </c>
      <c r="P139" s="35">
        <v>177017750</v>
      </c>
      <c r="Q139" s="35">
        <v>177017750</v>
      </c>
      <c r="R139" s="35"/>
      <c r="S139" s="63">
        <v>1</v>
      </c>
      <c r="T139" s="32">
        <v>177017750</v>
      </c>
      <c r="U139" s="32">
        <v>177017750</v>
      </c>
      <c r="V139" s="33"/>
      <c r="W139" s="30"/>
      <c r="X139" s="30"/>
      <c r="Y139" s="463">
        <f t="shared" si="22"/>
        <v>0</v>
      </c>
      <c r="Z139" s="455">
        <f t="shared" si="23"/>
        <v>0</v>
      </c>
      <c r="AA139" s="366"/>
      <c r="AB139" s="432"/>
      <c r="AC139" s="432"/>
      <c r="AD139" s="29"/>
      <c r="AE139" s="29"/>
      <c r="AF139" s="29"/>
      <c r="AG139" s="29"/>
      <c r="AH139" s="29"/>
      <c r="AI139" s="29"/>
      <c r="AJ139" s="29"/>
      <c r="AK139" s="29"/>
      <c r="AL139" s="29"/>
      <c r="AM139" s="29"/>
      <c r="AN139" s="29"/>
      <c r="AO139" s="29"/>
    </row>
    <row r="140" spans="3:41" s="28" customFormat="1" ht="36" x14ac:dyDescent="0.25">
      <c r="C140" s="39">
        <f>C139+1</f>
        <v>110</v>
      </c>
      <c r="D140" s="38"/>
      <c r="E140" s="38"/>
      <c r="F140" s="38"/>
      <c r="G140" s="38"/>
      <c r="H140" s="38"/>
      <c r="I140" s="38"/>
      <c r="J140" s="38"/>
      <c r="K140" s="38"/>
      <c r="L140" s="38"/>
      <c r="M140" s="37" t="s">
        <v>45</v>
      </c>
      <c r="N140" s="37"/>
      <c r="O140" s="36" t="s">
        <v>21</v>
      </c>
      <c r="P140" s="35"/>
      <c r="Q140" s="34"/>
      <c r="R140" s="34"/>
      <c r="S140" s="63"/>
      <c r="T140" s="35">
        <v>228000000</v>
      </c>
      <c r="U140" s="35">
        <v>228000000</v>
      </c>
      <c r="V140" s="33" t="s">
        <v>43</v>
      </c>
      <c r="W140" s="30"/>
      <c r="X140" s="30" t="s">
        <v>42</v>
      </c>
      <c r="Y140" s="463">
        <f t="shared" si="22"/>
        <v>0</v>
      </c>
      <c r="Z140" s="455">
        <f t="shared" si="23"/>
        <v>228000000</v>
      </c>
      <c r="AA140" s="366"/>
      <c r="AB140" s="432"/>
      <c r="AC140" s="432"/>
      <c r="AD140" s="29"/>
      <c r="AE140" s="29"/>
      <c r="AF140" s="29"/>
      <c r="AG140" s="29"/>
      <c r="AH140" s="29"/>
      <c r="AI140" s="29"/>
      <c r="AJ140" s="29"/>
      <c r="AK140" s="29"/>
      <c r="AL140" s="29"/>
      <c r="AM140" s="29"/>
      <c r="AN140" s="29"/>
      <c r="AO140" s="29"/>
    </row>
    <row r="141" spans="3:41" s="28" customFormat="1" ht="36" x14ac:dyDescent="0.25">
      <c r="C141" s="39">
        <f>C140+1</f>
        <v>111</v>
      </c>
      <c r="D141" s="38"/>
      <c r="E141" s="38"/>
      <c r="F141" s="38"/>
      <c r="G141" s="38"/>
      <c r="H141" s="38"/>
      <c r="I141" s="38"/>
      <c r="J141" s="38"/>
      <c r="K141" s="38"/>
      <c r="L141" s="38"/>
      <c r="M141" s="37" t="s">
        <v>44</v>
      </c>
      <c r="N141" s="37"/>
      <c r="O141" s="36" t="s">
        <v>21</v>
      </c>
      <c r="P141" s="35"/>
      <c r="Q141" s="34"/>
      <c r="R141" s="34"/>
      <c r="S141" s="63"/>
      <c r="T141" s="32">
        <v>228000000</v>
      </c>
      <c r="U141" s="32">
        <v>228000000</v>
      </c>
      <c r="V141" s="33" t="s">
        <v>43</v>
      </c>
      <c r="W141" s="30"/>
      <c r="X141" s="30" t="s">
        <v>42</v>
      </c>
      <c r="Y141" s="463">
        <f t="shared" si="22"/>
        <v>0</v>
      </c>
      <c r="Z141" s="455">
        <f t="shared" si="23"/>
        <v>228000000</v>
      </c>
      <c r="AA141" s="366"/>
      <c r="AB141" s="432"/>
      <c r="AC141" s="432"/>
      <c r="AD141" s="29"/>
      <c r="AE141" s="29"/>
      <c r="AF141" s="29"/>
      <c r="AG141" s="29"/>
      <c r="AH141" s="29"/>
      <c r="AI141" s="29"/>
      <c r="AJ141" s="29"/>
      <c r="AK141" s="29"/>
      <c r="AL141" s="29"/>
      <c r="AM141" s="29"/>
      <c r="AN141" s="29"/>
      <c r="AO141" s="29"/>
    </row>
    <row r="142" spans="3:41" s="52" customFormat="1" ht="60.75" customHeight="1" x14ac:dyDescent="0.25">
      <c r="C142" s="62">
        <v>219</v>
      </c>
      <c r="D142" s="61" t="s">
        <v>41</v>
      </c>
      <c r="E142" s="61" t="s">
        <v>40</v>
      </c>
      <c r="F142" s="60" t="s">
        <v>39</v>
      </c>
      <c r="G142" s="589" t="s">
        <v>38</v>
      </c>
      <c r="H142" s="589"/>
      <c r="I142" s="589"/>
      <c r="J142" s="589"/>
      <c r="K142" s="589"/>
      <c r="L142" s="589"/>
      <c r="M142" s="590"/>
      <c r="N142" s="379" t="s">
        <v>37</v>
      </c>
      <c r="O142" s="59"/>
      <c r="P142" s="58">
        <f>SUM(P143:P146)</f>
        <v>7423215000</v>
      </c>
      <c r="Q142" s="58">
        <f>SUM(Q143:Q146)</f>
        <v>554768200</v>
      </c>
      <c r="R142" s="56"/>
      <c r="S142" s="55"/>
      <c r="T142" s="57">
        <f>T143+T144+T145+T146+T150</f>
        <v>2871215000</v>
      </c>
      <c r="U142" s="57">
        <f>U143+U144+U145+U146+U150</f>
        <v>2771215000</v>
      </c>
      <c r="V142" s="55"/>
      <c r="W142" s="54"/>
      <c r="X142" s="54"/>
      <c r="Y142" s="464">
        <f>Y143+Y144+Y145+Y146+Y150</f>
        <v>-100000000</v>
      </c>
      <c r="Z142" s="457">
        <f>Z143+Z144+Z145+Z146+Z150</f>
        <v>-4652000000</v>
      </c>
      <c r="AA142" s="370"/>
      <c r="AB142" s="440"/>
      <c r="AC142" s="440"/>
      <c r="AD142" s="53"/>
      <c r="AE142" s="53"/>
      <c r="AF142" s="53"/>
      <c r="AG142" s="53"/>
      <c r="AH142" s="53"/>
      <c r="AI142" s="53"/>
      <c r="AJ142" s="53"/>
      <c r="AK142" s="53"/>
      <c r="AL142" s="53"/>
      <c r="AM142" s="53"/>
      <c r="AN142" s="53"/>
      <c r="AO142" s="53"/>
    </row>
    <row r="143" spans="3:41" s="28" customFormat="1" ht="51.75" customHeight="1" x14ac:dyDescent="0.25">
      <c r="C143" s="39">
        <f>C141+1</f>
        <v>112</v>
      </c>
      <c r="D143" s="38" t="s">
        <v>12</v>
      </c>
      <c r="E143" s="38" t="s">
        <v>10</v>
      </c>
      <c r="F143" s="38" t="s">
        <v>11</v>
      </c>
      <c r="G143" s="38" t="s">
        <v>12</v>
      </c>
      <c r="H143" s="38" t="s">
        <v>10</v>
      </c>
      <c r="I143" s="38" t="s">
        <v>11</v>
      </c>
      <c r="J143" s="38" t="s">
        <v>10</v>
      </c>
      <c r="K143" s="38" t="s">
        <v>9</v>
      </c>
      <c r="L143" s="38" t="s">
        <v>36</v>
      </c>
      <c r="M143" s="37" t="s">
        <v>35</v>
      </c>
      <c r="N143" s="37" t="s">
        <v>34</v>
      </c>
      <c r="O143" s="36" t="s">
        <v>21</v>
      </c>
      <c r="P143" s="35">
        <v>458915000</v>
      </c>
      <c r="Q143" s="35">
        <v>390468200</v>
      </c>
      <c r="R143" s="35">
        <v>68446800</v>
      </c>
      <c r="S143" s="33" t="s">
        <v>33</v>
      </c>
      <c r="T143" s="51">
        <v>558915000</v>
      </c>
      <c r="U143" s="51">
        <v>558915000</v>
      </c>
      <c r="V143" s="33" t="s">
        <v>33</v>
      </c>
      <c r="W143" s="30"/>
      <c r="X143" s="30"/>
      <c r="Y143" s="463">
        <f t="shared" ref="Y143:Y150" si="24">U143-T143</f>
        <v>0</v>
      </c>
      <c r="Z143" s="455">
        <f t="shared" ref="Z143:Z150" si="25">U143-P143</f>
        <v>100000000</v>
      </c>
      <c r="AA143" s="366"/>
      <c r="AB143" s="432"/>
      <c r="AC143" s="432"/>
      <c r="AD143" s="29"/>
      <c r="AE143" s="29"/>
      <c r="AF143" s="29"/>
      <c r="AG143" s="29"/>
      <c r="AH143" s="29"/>
      <c r="AI143" s="29"/>
      <c r="AJ143" s="29"/>
      <c r="AK143" s="29"/>
      <c r="AL143" s="29"/>
      <c r="AM143" s="29"/>
      <c r="AN143" s="29"/>
      <c r="AO143" s="29"/>
    </row>
    <row r="144" spans="3:41" s="28" customFormat="1" ht="36" x14ac:dyDescent="0.25">
      <c r="C144" s="39">
        <f>C143+1</f>
        <v>113</v>
      </c>
      <c r="D144" s="38" t="s">
        <v>12</v>
      </c>
      <c r="E144" s="38" t="s">
        <v>10</v>
      </c>
      <c r="F144" s="38" t="s">
        <v>11</v>
      </c>
      <c r="G144" s="38" t="s">
        <v>12</v>
      </c>
      <c r="H144" s="38" t="s">
        <v>10</v>
      </c>
      <c r="I144" s="38" t="s">
        <v>11</v>
      </c>
      <c r="J144" s="38" t="s">
        <v>10</v>
      </c>
      <c r="K144" s="38" t="s">
        <v>9</v>
      </c>
      <c r="L144" s="38" t="s">
        <v>32</v>
      </c>
      <c r="M144" s="37" t="s">
        <v>31</v>
      </c>
      <c r="N144" s="37" t="s">
        <v>30</v>
      </c>
      <c r="O144" s="36" t="s">
        <v>21</v>
      </c>
      <c r="P144" s="35">
        <v>164300000</v>
      </c>
      <c r="Q144" s="34">
        <v>164300000</v>
      </c>
      <c r="R144" s="34"/>
      <c r="S144" s="36" t="s">
        <v>29</v>
      </c>
      <c r="T144" s="32">
        <v>164300000</v>
      </c>
      <c r="U144" s="32">
        <v>164300000</v>
      </c>
      <c r="V144" s="36" t="s">
        <v>29</v>
      </c>
      <c r="W144" s="30"/>
      <c r="X144" s="30"/>
      <c r="Y144" s="463">
        <f t="shared" si="24"/>
        <v>0</v>
      </c>
      <c r="Z144" s="455">
        <f t="shared" si="25"/>
        <v>0</v>
      </c>
      <c r="AA144" s="366"/>
      <c r="AB144" s="432"/>
      <c r="AC144" s="432"/>
      <c r="AD144" s="29"/>
      <c r="AE144" s="29"/>
      <c r="AF144" s="29"/>
      <c r="AG144" s="29"/>
      <c r="AH144" s="29"/>
      <c r="AI144" s="29"/>
      <c r="AJ144" s="29"/>
      <c r="AK144" s="29"/>
      <c r="AL144" s="29"/>
      <c r="AM144" s="29"/>
      <c r="AN144" s="29"/>
      <c r="AO144" s="29"/>
    </row>
    <row r="145" spans="3:41" s="28" customFormat="1" ht="60" customHeight="1" x14ac:dyDescent="0.25">
      <c r="C145" s="39">
        <f>C144+1</f>
        <v>114</v>
      </c>
      <c r="D145" s="38" t="s">
        <v>12</v>
      </c>
      <c r="E145" s="38" t="s">
        <v>10</v>
      </c>
      <c r="F145" s="38" t="s">
        <v>11</v>
      </c>
      <c r="G145" s="38" t="s">
        <v>12</v>
      </c>
      <c r="H145" s="38" t="s">
        <v>10</v>
      </c>
      <c r="I145" s="38" t="s">
        <v>11</v>
      </c>
      <c r="J145" s="38" t="s">
        <v>10</v>
      </c>
      <c r="K145" s="38" t="s">
        <v>9</v>
      </c>
      <c r="L145" s="38" t="s">
        <v>28</v>
      </c>
      <c r="M145" s="37" t="s">
        <v>27</v>
      </c>
      <c r="N145" s="37" t="s">
        <v>26</v>
      </c>
      <c r="O145" s="36" t="s">
        <v>21</v>
      </c>
      <c r="P145" s="35">
        <v>300000000</v>
      </c>
      <c r="Q145" s="35"/>
      <c r="R145" s="35">
        <v>300000000</v>
      </c>
      <c r="S145" s="36" t="s">
        <v>14</v>
      </c>
      <c r="T145" s="32">
        <v>610000000</v>
      </c>
      <c r="U145" s="32">
        <v>610000000</v>
      </c>
      <c r="V145" s="36" t="s">
        <v>25</v>
      </c>
      <c r="W145" s="30"/>
      <c r="X145" s="30" t="s">
        <v>24</v>
      </c>
      <c r="Y145" s="463">
        <f t="shared" si="24"/>
        <v>0</v>
      </c>
      <c r="Z145" s="455">
        <f t="shared" si="25"/>
        <v>310000000</v>
      </c>
      <c r="AA145" s="366"/>
      <c r="AB145" s="432"/>
      <c r="AC145" s="432"/>
      <c r="AD145" s="29"/>
      <c r="AE145" s="29"/>
      <c r="AF145" s="29"/>
      <c r="AG145" s="29"/>
      <c r="AH145" s="29"/>
      <c r="AI145" s="29"/>
      <c r="AJ145" s="29"/>
      <c r="AK145" s="29"/>
      <c r="AL145" s="29"/>
      <c r="AM145" s="29"/>
      <c r="AN145" s="29"/>
      <c r="AO145" s="29"/>
    </row>
    <row r="146" spans="3:41" s="28" customFormat="1" ht="60" customHeight="1" x14ac:dyDescent="0.25">
      <c r="C146" s="39">
        <f>C145+1</f>
        <v>115</v>
      </c>
      <c r="D146" s="38" t="s">
        <v>12</v>
      </c>
      <c r="E146" s="38" t="s">
        <v>10</v>
      </c>
      <c r="F146" s="38" t="s">
        <v>11</v>
      </c>
      <c r="G146" s="38" t="s">
        <v>12</v>
      </c>
      <c r="H146" s="38" t="s">
        <v>10</v>
      </c>
      <c r="I146" s="38" t="s">
        <v>11</v>
      </c>
      <c r="J146" s="38" t="s">
        <v>10</v>
      </c>
      <c r="K146" s="38" t="s">
        <v>9</v>
      </c>
      <c r="L146" s="38" t="s">
        <v>8</v>
      </c>
      <c r="M146" s="37" t="s">
        <v>23</v>
      </c>
      <c r="N146" s="37" t="s">
        <v>22</v>
      </c>
      <c r="O146" s="36" t="s">
        <v>21</v>
      </c>
      <c r="P146" s="35">
        <v>6500000000</v>
      </c>
      <c r="Q146" s="34"/>
      <c r="R146" s="34">
        <v>6500000000</v>
      </c>
      <c r="S146" s="36" t="s">
        <v>20</v>
      </c>
      <c r="T146" s="388">
        <v>368000000</v>
      </c>
      <c r="U146" s="388">
        <f>368000000-100000000</f>
        <v>268000000</v>
      </c>
      <c r="V146" s="36" t="s">
        <v>179</v>
      </c>
      <c r="W146" s="449" t="s">
        <v>640</v>
      </c>
      <c r="X146" s="30" t="s">
        <v>19</v>
      </c>
      <c r="Y146" s="463">
        <f t="shared" si="24"/>
        <v>-100000000</v>
      </c>
      <c r="Z146" s="455">
        <f t="shared" si="25"/>
        <v>-6232000000</v>
      </c>
      <c r="AA146" s="366"/>
      <c r="AB146" s="432"/>
      <c r="AC146" s="432"/>
      <c r="AD146" s="29"/>
      <c r="AE146" s="29"/>
      <c r="AF146" s="29"/>
      <c r="AG146" s="29"/>
      <c r="AH146" s="29"/>
      <c r="AI146" s="29"/>
      <c r="AJ146" s="29"/>
      <c r="AK146" s="29"/>
      <c r="AL146" s="29"/>
      <c r="AM146" s="29"/>
      <c r="AN146" s="29"/>
      <c r="AO146" s="29"/>
    </row>
    <row r="147" spans="3:41" s="40" customFormat="1" ht="33.75" hidden="1" customHeight="1" x14ac:dyDescent="0.2">
      <c r="C147" s="50"/>
      <c r="D147" s="49"/>
      <c r="E147" s="49"/>
      <c r="F147" s="49"/>
      <c r="G147" s="49"/>
      <c r="H147" s="49"/>
      <c r="I147" s="49"/>
      <c r="J147" s="49"/>
      <c r="K147" s="49"/>
      <c r="L147" s="49"/>
      <c r="M147" s="48" t="s">
        <v>18</v>
      </c>
      <c r="N147" s="48"/>
      <c r="O147" s="47"/>
      <c r="P147" s="46"/>
      <c r="Q147" s="45"/>
      <c r="R147" s="45"/>
      <c r="S147" s="43"/>
      <c r="T147" s="44">
        <v>123000000</v>
      </c>
      <c r="U147" s="44">
        <v>123000000</v>
      </c>
      <c r="V147" s="43" t="s">
        <v>14</v>
      </c>
      <c r="W147" s="42" t="s">
        <v>16</v>
      </c>
      <c r="X147" s="42" t="s">
        <v>16</v>
      </c>
      <c r="Y147" s="463">
        <f t="shared" si="24"/>
        <v>0</v>
      </c>
      <c r="Z147" s="459">
        <f t="shared" si="25"/>
        <v>123000000</v>
      </c>
      <c r="AA147" s="374"/>
      <c r="AB147" s="444"/>
      <c r="AC147" s="444"/>
      <c r="AD147" s="41"/>
      <c r="AE147" s="41"/>
      <c r="AF147" s="41"/>
      <c r="AG147" s="41"/>
      <c r="AH147" s="41"/>
      <c r="AI147" s="41"/>
      <c r="AJ147" s="41"/>
      <c r="AK147" s="41"/>
      <c r="AL147" s="41"/>
      <c r="AM147" s="41"/>
      <c r="AN147" s="41"/>
      <c r="AO147" s="41"/>
    </row>
    <row r="148" spans="3:41" s="40" customFormat="1" ht="45" hidden="1" customHeight="1" x14ac:dyDescent="0.2">
      <c r="C148" s="50"/>
      <c r="D148" s="49"/>
      <c r="E148" s="49"/>
      <c r="F148" s="49"/>
      <c r="G148" s="49"/>
      <c r="H148" s="49"/>
      <c r="I148" s="49"/>
      <c r="J148" s="49"/>
      <c r="K148" s="49"/>
      <c r="L148" s="49"/>
      <c r="M148" s="48" t="s">
        <v>17</v>
      </c>
      <c r="N148" s="48"/>
      <c r="O148" s="47"/>
      <c r="P148" s="46"/>
      <c r="Q148" s="45"/>
      <c r="R148" s="45"/>
      <c r="S148" s="43"/>
      <c r="T148" s="44">
        <v>123000000</v>
      </c>
      <c r="U148" s="44">
        <v>123000000</v>
      </c>
      <c r="V148" s="43" t="s">
        <v>14</v>
      </c>
      <c r="W148" s="42" t="s">
        <v>16</v>
      </c>
      <c r="X148" s="42" t="s">
        <v>16</v>
      </c>
      <c r="Y148" s="463">
        <f t="shared" si="24"/>
        <v>0</v>
      </c>
      <c r="Z148" s="459">
        <f t="shared" si="25"/>
        <v>123000000</v>
      </c>
      <c r="AA148" s="374"/>
      <c r="AB148" s="444"/>
      <c r="AC148" s="444"/>
      <c r="AD148" s="41"/>
      <c r="AE148" s="41"/>
      <c r="AF148" s="41"/>
      <c r="AG148" s="41"/>
      <c r="AH148" s="41"/>
      <c r="AI148" s="41"/>
      <c r="AJ148" s="41"/>
      <c r="AK148" s="41"/>
      <c r="AL148" s="41"/>
      <c r="AM148" s="41"/>
      <c r="AN148" s="41"/>
      <c r="AO148" s="41"/>
    </row>
    <row r="149" spans="3:41" s="40" customFormat="1" ht="29.25" hidden="1" customHeight="1" x14ac:dyDescent="0.2">
      <c r="C149" s="50"/>
      <c r="D149" s="49"/>
      <c r="E149" s="49"/>
      <c r="F149" s="49"/>
      <c r="G149" s="49"/>
      <c r="H149" s="49"/>
      <c r="I149" s="49"/>
      <c r="J149" s="49"/>
      <c r="K149" s="49"/>
      <c r="L149" s="49"/>
      <c r="M149" s="48" t="s">
        <v>15</v>
      </c>
      <c r="N149" s="48"/>
      <c r="O149" s="47"/>
      <c r="P149" s="46"/>
      <c r="Q149" s="45"/>
      <c r="R149" s="45"/>
      <c r="S149" s="43"/>
      <c r="T149" s="44">
        <v>122000000</v>
      </c>
      <c r="U149" s="44">
        <v>122000000</v>
      </c>
      <c r="V149" s="43" t="s">
        <v>14</v>
      </c>
      <c r="W149" s="42" t="s">
        <v>13</v>
      </c>
      <c r="X149" s="42" t="s">
        <v>13</v>
      </c>
      <c r="Y149" s="463">
        <f t="shared" si="24"/>
        <v>0</v>
      </c>
      <c r="Z149" s="459">
        <f t="shared" si="25"/>
        <v>122000000</v>
      </c>
      <c r="AA149" s="374"/>
      <c r="AB149" s="444"/>
      <c r="AC149" s="444"/>
      <c r="AD149" s="41"/>
      <c r="AE149" s="41"/>
      <c r="AF149" s="41"/>
      <c r="AG149" s="41"/>
      <c r="AH149" s="41"/>
      <c r="AI149" s="41"/>
      <c r="AJ149" s="41"/>
      <c r="AK149" s="41"/>
      <c r="AL149" s="41"/>
      <c r="AM149" s="41"/>
      <c r="AN149" s="41"/>
      <c r="AO149" s="41"/>
    </row>
    <row r="150" spans="3:41" s="28" customFormat="1" ht="58.5" customHeight="1" x14ac:dyDescent="0.25">
      <c r="C150" s="39">
        <f>C146+1</f>
        <v>116</v>
      </c>
      <c r="D150" s="38" t="s">
        <v>12</v>
      </c>
      <c r="E150" s="38" t="s">
        <v>10</v>
      </c>
      <c r="F150" s="38" t="s">
        <v>11</v>
      </c>
      <c r="G150" s="38" t="s">
        <v>12</v>
      </c>
      <c r="H150" s="38" t="s">
        <v>10</v>
      </c>
      <c r="I150" s="38" t="s">
        <v>11</v>
      </c>
      <c r="J150" s="38" t="s">
        <v>10</v>
      </c>
      <c r="K150" s="38" t="s">
        <v>9</v>
      </c>
      <c r="L150" s="38" t="s">
        <v>8</v>
      </c>
      <c r="M150" s="37" t="s">
        <v>7</v>
      </c>
      <c r="N150" s="37"/>
      <c r="O150" s="36" t="s">
        <v>6</v>
      </c>
      <c r="P150" s="35"/>
      <c r="Q150" s="34"/>
      <c r="R150" s="34"/>
      <c r="S150" s="33"/>
      <c r="T150" s="32">
        <v>1170000000</v>
      </c>
      <c r="U150" s="32">
        <v>1170000000</v>
      </c>
      <c r="V150" s="31">
        <v>1</v>
      </c>
      <c r="W150" s="30"/>
      <c r="X150" s="30" t="s">
        <v>5</v>
      </c>
      <c r="Y150" s="463">
        <f t="shared" si="24"/>
        <v>0</v>
      </c>
      <c r="Z150" s="455">
        <f t="shared" si="25"/>
        <v>1170000000</v>
      </c>
      <c r="AA150" s="366"/>
      <c r="AB150" s="432"/>
      <c r="AC150" s="432"/>
      <c r="AD150" s="29"/>
      <c r="AE150" s="29"/>
      <c r="AF150" s="29"/>
      <c r="AG150" s="29"/>
      <c r="AH150" s="29"/>
      <c r="AI150" s="29"/>
      <c r="AJ150" s="29"/>
      <c r="AK150" s="29"/>
      <c r="AL150" s="29"/>
      <c r="AM150" s="29"/>
      <c r="AN150" s="29"/>
      <c r="AO150" s="29"/>
    </row>
    <row r="151" spans="3:41" ht="3.75" customHeight="1" x14ac:dyDescent="0.25">
      <c r="C151" s="27"/>
      <c r="D151" s="26"/>
      <c r="E151" s="26"/>
      <c r="F151" s="26"/>
      <c r="G151" s="26"/>
      <c r="H151" s="26"/>
      <c r="I151" s="26"/>
      <c r="J151" s="26"/>
      <c r="K151" s="26"/>
      <c r="L151" s="26"/>
      <c r="M151" s="25"/>
      <c r="N151" s="25"/>
      <c r="O151" s="24"/>
      <c r="P151" s="104"/>
      <c r="Q151" s="23"/>
      <c r="R151" s="23"/>
      <c r="S151" s="22"/>
      <c r="T151" s="95"/>
      <c r="U151" s="95"/>
      <c r="V151" s="22"/>
      <c r="W151" s="21"/>
      <c r="X151" s="21"/>
      <c r="Y151" s="20"/>
      <c r="Z151" s="460"/>
      <c r="AA151" s="365"/>
      <c r="AB151" s="439"/>
      <c r="AC151" s="439"/>
    </row>
    <row r="152" spans="3:41" s="10" customFormat="1" ht="39" customHeight="1" thickBot="1" x14ac:dyDescent="0.3">
      <c r="C152" s="19"/>
      <c r="D152" s="18"/>
      <c r="E152" s="18"/>
      <c r="F152" s="18"/>
      <c r="G152" s="18"/>
      <c r="H152" s="18"/>
      <c r="I152" s="18"/>
      <c r="J152" s="18"/>
      <c r="K152" s="18"/>
      <c r="L152" s="18"/>
      <c r="M152" s="18"/>
      <c r="N152" s="18"/>
      <c r="O152" s="17"/>
      <c r="P152" s="16">
        <f>P42+P12</f>
        <v>470499950804</v>
      </c>
      <c r="Q152" s="16">
        <f>SUM(Q14:Q151)</f>
        <v>91764642234</v>
      </c>
      <c r="R152" s="16">
        <f>SUM(R14:R151)</f>
        <v>421832334842</v>
      </c>
      <c r="S152" s="15"/>
      <c r="T152" s="16">
        <f>T42+T12</f>
        <v>449908912062</v>
      </c>
      <c r="U152" s="16">
        <f>U42+U12</f>
        <v>454508912062</v>
      </c>
      <c r="V152" s="15"/>
      <c r="W152" s="14"/>
      <c r="X152" s="14"/>
      <c r="Y152" s="13">
        <f>Y42+Y12</f>
        <v>4600000000</v>
      </c>
      <c r="Z152" s="461">
        <f>Z42+Z12</f>
        <v>-15991038742</v>
      </c>
      <c r="AA152" s="375"/>
      <c r="AB152" s="445"/>
      <c r="AC152" s="445"/>
      <c r="AD152" s="12"/>
      <c r="AE152" s="11"/>
      <c r="AF152" s="11"/>
      <c r="AG152" s="11"/>
      <c r="AH152" s="11"/>
      <c r="AI152" s="11"/>
      <c r="AJ152" s="11"/>
      <c r="AK152" s="11"/>
      <c r="AL152" s="11"/>
      <c r="AM152" s="11"/>
      <c r="AN152" s="11"/>
      <c r="AO152" s="11"/>
    </row>
    <row r="153" spans="3:41" ht="18.75" thickTop="1" x14ac:dyDescent="0.25">
      <c r="W153" s="1"/>
      <c r="X153" s="1"/>
      <c r="Y153" s="1"/>
      <c r="Z153" s="1"/>
      <c r="AD153" s="9"/>
    </row>
    <row r="154" spans="3:41" ht="21.75" x14ac:dyDescent="0.3">
      <c r="U154" s="603"/>
      <c r="V154" s="603"/>
      <c r="W154" s="603"/>
      <c r="X154" s="603"/>
      <c r="Y154" s="603"/>
      <c r="Z154" s="603"/>
    </row>
    <row r="155" spans="3:41" ht="21.75" x14ac:dyDescent="0.25">
      <c r="U155" s="601" t="s">
        <v>629</v>
      </c>
      <c r="V155" s="601"/>
      <c r="W155" s="601"/>
      <c r="X155" s="601"/>
      <c r="Y155" s="601"/>
      <c r="Z155" s="601"/>
    </row>
    <row r="156" spans="3:41" ht="21.75" x14ac:dyDescent="0.25">
      <c r="P156" s="8"/>
      <c r="Q156" s="8"/>
      <c r="R156" s="8"/>
      <c r="S156" s="8"/>
      <c r="T156" s="8"/>
      <c r="U156" s="601" t="s">
        <v>3</v>
      </c>
      <c r="V156" s="601"/>
      <c r="W156" s="601"/>
      <c r="X156" s="601"/>
      <c r="Y156" s="601"/>
      <c r="Z156" s="601"/>
      <c r="AA156" s="8"/>
      <c r="AB156" s="426"/>
      <c r="AC156" s="426"/>
      <c r="AE156" s="2" t="s">
        <v>4</v>
      </c>
    </row>
    <row r="157" spans="3:41" ht="21.75" x14ac:dyDescent="0.25">
      <c r="P157" s="8"/>
      <c r="Q157" s="8"/>
      <c r="R157" s="8"/>
      <c r="S157" s="8"/>
      <c r="T157" s="8"/>
      <c r="U157" s="601" t="s">
        <v>2</v>
      </c>
      <c r="V157" s="601"/>
      <c r="W157" s="601"/>
      <c r="X157" s="601"/>
      <c r="Y157" s="601"/>
      <c r="Z157" s="601"/>
      <c r="AA157" s="8"/>
      <c r="AB157" s="426"/>
      <c r="AC157" s="426"/>
      <c r="AE157" s="2" t="s">
        <v>3</v>
      </c>
    </row>
    <row r="158" spans="3:41" ht="20.25" customHeight="1" x14ac:dyDescent="0.25">
      <c r="P158" s="8"/>
      <c r="Q158" s="8"/>
      <c r="R158" s="8"/>
      <c r="S158" s="8"/>
      <c r="T158" s="8"/>
      <c r="U158" s="602"/>
      <c r="V158" s="602"/>
      <c r="W158" s="602"/>
      <c r="X158" s="602"/>
      <c r="Y158" s="602"/>
      <c r="Z158" s="602"/>
      <c r="AA158" s="8"/>
      <c r="AB158" s="426"/>
      <c r="AC158" s="426"/>
      <c r="AE158" s="2" t="s">
        <v>2</v>
      </c>
    </row>
    <row r="159" spans="3:41" ht="20.25" customHeight="1" x14ac:dyDescent="0.25">
      <c r="P159" s="8"/>
      <c r="Q159" s="8"/>
      <c r="R159" s="8"/>
      <c r="S159" s="8"/>
      <c r="T159" s="8"/>
      <c r="U159" s="602"/>
      <c r="V159" s="602"/>
      <c r="W159" s="602"/>
      <c r="X159" s="602"/>
      <c r="Y159" s="602"/>
      <c r="Z159" s="602"/>
      <c r="AA159" s="8"/>
      <c r="AB159" s="426"/>
      <c r="AC159" s="426"/>
    </row>
    <row r="160" spans="3:41" ht="20.25" customHeight="1" x14ac:dyDescent="0.25">
      <c r="P160" s="8"/>
      <c r="Q160" s="8"/>
      <c r="R160" s="8"/>
      <c r="S160" s="8"/>
      <c r="T160" s="8"/>
      <c r="U160" s="602"/>
      <c r="V160" s="602"/>
      <c r="W160" s="602"/>
      <c r="X160" s="602"/>
      <c r="Y160" s="602"/>
      <c r="Z160" s="602"/>
      <c r="AA160" s="8"/>
      <c r="AB160" s="426"/>
      <c r="AC160" s="426"/>
    </row>
    <row r="161" spans="16:34" ht="20.25" customHeight="1" x14ac:dyDescent="0.25">
      <c r="P161" s="8"/>
      <c r="Q161" s="8"/>
      <c r="R161" s="8"/>
      <c r="S161" s="8"/>
      <c r="T161" s="8"/>
      <c r="U161" s="602"/>
      <c r="V161" s="602"/>
      <c r="W161" s="602"/>
      <c r="X161" s="602"/>
      <c r="Y161" s="602"/>
      <c r="Z161" s="602"/>
      <c r="AA161" s="8"/>
      <c r="AB161" s="426"/>
      <c r="AC161" s="426"/>
    </row>
    <row r="162" spans="16:34" ht="20.25" customHeight="1" x14ac:dyDescent="0.25">
      <c r="P162" s="8"/>
      <c r="Q162" s="8"/>
      <c r="R162" s="8"/>
      <c r="S162" s="8"/>
      <c r="T162" s="8"/>
      <c r="U162" s="602"/>
      <c r="V162" s="602"/>
      <c r="W162" s="602"/>
      <c r="X162" s="602"/>
      <c r="Y162" s="602"/>
      <c r="Z162" s="602"/>
      <c r="AA162" s="8"/>
      <c r="AB162" s="426"/>
      <c r="AC162" s="426"/>
    </row>
    <row r="163" spans="16:34" ht="21.75" x14ac:dyDescent="0.25">
      <c r="P163" s="8"/>
      <c r="Q163" s="8"/>
      <c r="R163" s="8"/>
      <c r="S163" s="8"/>
      <c r="T163" s="8"/>
      <c r="U163" s="607" t="s">
        <v>627</v>
      </c>
      <c r="V163" s="607"/>
      <c r="W163" s="607"/>
      <c r="X163" s="607"/>
      <c r="Y163" s="607"/>
      <c r="Z163" s="607"/>
      <c r="AA163" s="8"/>
      <c r="AB163" s="426"/>
      <c r="AC163" s="426"/>
    </row>
    <row r="164" spans="16:34" ht="21.75" x14ac:dyDescent="0.25">
      <c r="R164" s="7"/>
      <c r="S164" s="7"/>
      <c r="T164" s="7"/>
      <c r="U164" s="601" t="s">
        <v>626</v>
      </c>
      <c r="V164" s="601"/>
      <c r="W164" s="601"/>
      <c r="X164" s="601"/>
      <c r="Y164" s="601"/>
      <c r="Z164" s="601"/>
      <c r="AE164" s="2" t="s">
        <v>1</v>
      </c>
    </row>
    <row r="165" spans="16:34" x14ac:dyDescent="0.25">
      <c r="R165" s="8"/>
      <c r="S165" s="8"/>
      <c r="T165" s="8"/>
      <c r="U165" s="8"/>
      <c r="V165" s="8"/>
      <c r="W165" s="8"/>
      <c r="X165" s="8"/>
      <c r="Y165" s="8"/>
      <c r="Z165" s="8"/>
      <c r="AE165" s="2" t="s">
        <v>0</v>
      </c>
    </row>
    <row r="168" spans="16:34" x14ac:dyDescent="0.25">
      <c r="V168" s="7"/>
      <c r="W168" s="7"/>
      <c r="X168" s="7"/>
      <c r="Y168" s="7"/>
      <c r="Z168" s="7"/>
      <c r="AA168" s="7"/>
      <c r="AB168" s="428"/>
      <c r="AC168" s="428"/>
      <c r="AD168" s="7"/>
      <c r="AE168" s="7"/>
      <c r="AF168" s="7"/>
      <c r="AG168" s="376"/>
      <c r="AH168" s="376"/>
    </row>
  </sheetData>
  <mergeCells count="50">
    <mergeCell ref="Y6:Y8"/>
    <mergeCell ref="U160:Z160"/>
    <mergeCell ref="U161:Z161"/>
    <mergeCell ref="U162:Z162"/>
    <mergeCell ref="U163:Z163"/>
    <mergeCell ref="U164:Z164"/>
    <mergeCell ref="U159:Z159"/>
    <mergeCell ref="G114:M114"/>
    <mergeCell ref="G121:M121"/>
    <mergeCell ref="G131:M131"/>
    <mergeCell ref="G135:M135"/>
    <mergeCell ref="G137:M137"/>
    <mergeCell ref="G142:M142"/>
    <mergeCell ref="U154:Z154"/>
    <mergeCell ref="U155:Z155"/>
    <mergeCell ref="U156:Z156"/>
    <mergeCell ref="U157:Z157"/>
    <mergeCell ref="U158:Z158"/>
    <mergeCell ref="S7:S8"/>
    <mergeCell ref="T7:T8"/>
    <mergeCell ref="U7:U8"/>
    <mergeCell ref="V7:V8"/>
    <mergeCell ref="G91:M91"/>
    <mergeCell ref="D9:L9"/>
    <mergeCell ref="C11:O11"/>
    <mergeCell ref="F13:M13"/>
    <mergeCell ref="F23:M23"/>
    <mergeCell ref="F33:M33"/>
    <mergeCell ref="F35:M35"/>
    <mergeCell ref="F37:M37"/>
    <mergeCell ref="G43:M43"/>
    <mergeCell ref="G66:M66"/>
    <mergeCell ref="G83:M83"/>
    <mergeCell ref="G87:M87"/>
    <mergeCell ref="C2:AA2"/>
    <mergeCell ref="C3:AA3"/>
    <mergeCell ref="C4:AA4"/>
    <mergeCell ref="C6:C8"/>
    <mergeCell ref="D6:L8"/>
    <mergeCell ref="M6:M8"/>
    <mergeCell ref="N6:N8"/>
    <mergeCell ref="O6:O8"/>
    <mergeCell ref="P6:S6"/>
    <mergeCell ref="T6:V6"/>
    <mergeCell ref="W6:W8"/>
    <mergeCell ref="X6:X8"/>
    <mergeCell ref="Z6:Z8"/>
    <mergeCell ref="AA6:AA8"/>
    <mergeCell ref="P7:P8"/>
    <mergeCell ref="Q7:R7"/>
  </mergeCells>
  <printOptions horizontalCentered="1"/>
  <pageMargins left="0.70866141732283472" right="0.51181102362204722" top="0.35433070866141736" bottom="0.35433070866141736" header="0" footer="0"/>
  <pageSetup paperSize="200" scale="60" fitToHeight="0" orientation="landscape" r:id="rId1"/>
  <headerFooter>
    <oddFooter>&amp;L&amp;"Cambria,Italic"&amp;7&amp;K002060&amp;F&amp;C&amp;"Cambria,Italic"&amp;7&amp;K05-045Hal &amp;P dari &amp;N&amp;R&amp;"Cambria,Italic"&amp;7&amp;D &amp;T</oddFooter>
  </headerFooter>
  <rowBreaks count="1" manualBreakCount="1">
    <brk id="82" min="2"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view="pageBreakPreview" topLeftCell="A4" zoomScale="55" zoomScaleNormal="70" zoomScaleSheetLayoutView="55" workbookViewId="0">
      <selection activeCell="R14" sqref="R14"/>
    </sheetView>
  </sheetViews>
  <sheetFormatPr defaultColWidth="9.140625" defaultRowHeight="18" x14ac:dyDescent="0.25"/>
  <cols>
    <col min="1" max="1" width="3.140625" style="1" customWidth="1"/>
    <col min="2" max="2" width="1.28515625" style="1" customWidth="1"/>
    <col min="3" max="3" width="7.7109375" style="6" customWidth="1"/>
    <col min="4" max="8" width="3.140625" style="1" hidden="1" customWidth="1"/>
    <col min="9" max="9" width="4.5703125" style="1" hidden="1" customWidth="1"/>
    <col min="10" max="10" width="3.140625" style="1" hidden="1" customWidth="1"/>
    <col min="11" max="11" width="5.7109375" style="1" hidden="1" customWidth="1"/>
    <col min="12" max="12" width="5.5703125" style="1" hidden="1" customWidth="1"/>
    <col min="13" max="13" width="52.42578125" style="5" customWidth="1"/>
    <col min="14" max="14" width="62.140625" style="5" hidden="1" customWidth="1"/>
    <col min="15" max="15" width="19.5703125" style="4" customWidth="1"/>
    <col min="16" max="16" width="29.28515625" style="6" customWidth="1"/>
    <col min="17" max="18" width="30" style="6" customWidth="1"/>
    <col min="19" max="19" width="29.140625" style="3" customWidth="1"/>
    <col min="20" max="20" width="1.85546875" style="3" customWidth="1"/>
    <col min="21" max="21" width="21.5703125" style="2" customWidth="1"/>
    <col min="22" max="22" width="24.28515625" style="2" bestFit="1" customWidth="1"/>
    <col min="23" max="23" width="24.28515625" style="2" customWidth="1"/>
    <col min="24" max="31" width="23.5703125" style="2" customWidth="1"/>
    <col min="32" max="32" width="17.42578125" style="2" customWidth="1"/>
    <col min="33" max="16384" width="9.140625" style="1"/>
  </cols>
  <sheetData>
    <row r="1" spans="1:32" ht="6" customHeight="1" x14ac:dyDescent="0.25"/>
    <row r="2" spans="1:32" ht="24" x14ac:dyDescent="0.35">
      <c r="C2" s="566" t="s">
        <v>632</v>
      </c>
      <c r="D2" s="566"/>
      <c r="E2" s="566"/>
      <c r="F2" s="566"/>
      <c r="G2" s="566"/>
      <c r="H2" s="566"/>
      <c r="I2" s="566"/>
      <c r="J2" s="566"/>
      <c r="K2" s="566"/>
      <c r="L2" s="566"/>
      <c r="M2" s="566"/>
      <c r="N2" s="566"/>
      <c r="O2" s="566"/>
      <c r="P2" s="566"/>
      <c r="Q2" s="566"/>
      <c r="R2" s="566"/>
      <c r="S2" s="566"/>
      <c r="T2" s="386"/>
    </row>
    <row r="3" spans="1:32" ht="21" customHeight="1" x14ac:dyDescent="0.35">
      <c r="C3" s="567" t="s">
        <v>540</v>
      </c>
      <c r="D3" s="567"/>
      <c r="E3" s="567"/>
      <c r="F3" s="567"/>
      <c r="G3" s="567"/>
      <c r="H3" s="567"/>
      <c r="I3" s="567"/>
      <c r="J3" s="567"/>
      <c r="K3" s="567"/>
      <c r="L3" s="567"/>
      <c r="M3" s="567"/>
      <c r="N3" s="567"/>
      <c r="O3" s="567"/>
      <c r="P3" s="567"/>
      <c r="Q3" s="567"/>
      <c r="R3" s="567"/>
      <c r="S3" s="567"/>
      <c r="T3" s="387"/>
    </row>
    <row r="4" spans="1:32" ht="24" x14ac:dyDescent="0.35">
      <c r="C4" s="566" t="s">
        <v>539</v>
      </c>
      <c r="D4" s="566"/>
      <c r="E4" s="566"/>
      <c r="F4" s="566"/>
      <c r="G4" s="566"/>
      <c r="H4" s="566"/>
      <c r="I4" s="566"/>
      <c r="J4" s="566"/>
      <c r="K4" s="566"/>
      <c r="L4" s="566"/>
      <c r="M4" s="566"/>
      <c r="N4" s="566"/>
      <c r="O4" s="566"/>
      <c r="P4" s="566"/>
      <c r="Q4" s="566"/>
      <c r="R4" s="566"/>
      <c r="S4" s="566"/>
      <c r="T4" s="413"/>
      <c r="U4" s="164"/>
    </row>
    <row r="5" spans="1:32" ht="18.75" thickBot="1" x14ac:dyDescent="0.3">
      <c r="M5" s="167"/>
      <c r="N5" s="167"/>
      <c r="P5" s="8"/>
      <c r="Q5" s="8"/>
      <c r="R5" s="8"/>
      <c r="S5" s="165"/>
      <c r="T5" s="360"/>
      <c r="U5" s="164"/>
    </row>
    <row r="6" spans="1:32" s="161" customFormat="1" ht="43.5" customHeight="1" thickTop="1" x14ac:dyDescent="0.25">
      <c r="A6" s="163"/>
      <c r="B6" s="163"/>
      <c r="C6" s="568" t="s">
        <v>538</v>
      </c>
      <c r="D6" s="571" t="s">
        <v>537</v>
      </c>
      <c r="E6" s="572"/>
      <c r="F6" s="572"/>
      <c r="G6" s="572"/>
      <c r="H6" s="572"/>
      <c r="I6" s="572"/>
      <c r="J6" s="572"/>
      <c r="K6" s="572"/>
      <c r="L6" s="573"/>
      <c r="M6" s="580" t="s">
        <v>536</v>
      </c>
      <c r="N6" s="580" t="s">
        <v>535</v>
      </c>
      <c r="O6" s="580" t="s">
        <v>534</v>
      </c>
      <c r="P6" s="382" t="s">
        <v>533</v>
      </c>
      <c r="Q6" s="583" t="s">
        <v>532</v>
      </c>
      <c r="R6" s="585"/>
      <c r="S6" s="604" t="s">
        <v>530</v>
      </c>
      <c r="T6" s="414"/>
      <c r="U6" s="162"/>
      <c r="V6" s="162"/>
      <c r="W6" s="162"/>
      <c r="X6" s="162"/>
      <c r="Y6" s="162"/>
      <c r="Z6" s="162"/>
      <c r="AA6" s="162"/>
      <c r="AB6" s="162"/>
      <c r="AC6" s="162"/>
      <c r="AD6" s="162"/>
      <c r="AE6" s="162"/>
      <c r="AF6" s="162"/>
    </row>
    <row r="7" spans="1:32" s="161" customFormat="1" ht="28.5" customHeight="1" x14ac:dyDescent="0.25">
      <c r="A7" s="163"/>
      <c r="B7" s="163"/>
      <c r="C7" s="569"/>
      <c r="D7" s="574"/>
      <c r="E7" s="575"/>
      <c r="F7" s="575"/>
      <c r="G7" s="575"/>
      <c r="H7" s="575"/>
      <c r="I7" s="575"/>
      <c r="J7" s="575"/>
      <c r="K7" s="575"/>
      <c r="L7" s="576"/>
      <c r="M7" s="581"/>
      <c r="N7" s="581"/>
      <c r="O7" s="581"/>
      <c r="P7" s="581" t="s">
        <v>528</v>
      </c>
      <c r="Q7" s="581" t="s">
        <v>630</v>
      </c>
      <c r="R7" s="581" t="s">
        <v>631</v>
      </c>
      <c r="S7" s="605"/>
      <c r="T7" s="414"/>
      <c r="U7" s="162"/>
      <c r="V7" s="162"/>
      <c r="W7" s="162"/>
      <c r="X7" s="162">
        <v>450348912062</v>
      </c>
      <c r="Y7" s="162"/>
      <c r="Z7" s="162"/>
      <c r="AA7" s="162"/>
      <c r="AB7" s="162"/>
      <c r="AC7" s="162"/>
      <c r="AD7" s="162"/>
      <c r="AE7" s="162"/>
      <c r="AF7" s="162"/>
    </row>
    <row r="8" spans="1:32" s="161" customFormat="1" ht="30" customHeight="1" x14ac:dyDescent="0.25">
      <c r="A8" s="163"/>
      <c r="B8" s="163"/>
      <c r="C8" s="570"/>
      <c r="D8" s="577"/>
      <c r="E8" s="578"/>
      <c r="F8" s="578"/>
      <c r="G8" s="578"/>
      <c r="H8" s="578"/>
      <c r="I8" s="578"/>
      <c r="J8" s="578"/>
      <c r="K8" s="578"/>
      <c r="L8" s="579"/>
      <c r="M8" s="582"/>
      <c r="N8" s="582"/>
      <c r="O8" s="582"/>
      <c r="P8" s="582"/>
      <c r="Q8" s="582"/>
      <c r="R8" s="582"/>
      <c r="S8" s="606"/>
      <c r="T8" s="414"/>
      <c r="U8" s="162"/>
      <c r="V8" s="162"/>
      <c r="W8" s="162">
        <f>R11-W9</f>
        <v>4160000000</v>
      </c>
      <c r="X8" s="162">
        <f>X7-R11</f>
        <v>-4160000000</v>
      </c>
      <c r="Y8" s="162"/>
      <c r="Z8" s="162"/>
      <c r="AA8" s="162"/>
      <c r="AB8" s="162"/>
      <c r="AC8" s="162"/>
      <c r="AD8" s="162"/>
      <c r="AE8" s="162"/>
      <c r="AF8" s="162"/>
    </row>
    <row r="9" spans="1:32" hidden="1" x14ac:dyDescent="0.25">
      <c r="C9" s="160">
        <v>1</v>
      </c>
      <c r="D9" s="591">
        <v>2</v>
      </c>
      <c r="E9" s="592"/>
      <c r="F9" s="592"/>
      <c r="G9" s="592"/>
      <c r="H9" s="592"/>
      <c r="I9" s="592"/>
      <c r="J9" s="592"/>
      <c r="K9" s="592"/>
      <c r="L9" s="592"/>
      <c r="M9" s="159">
        <v>3</v>
      </c>
      <c r="N9" s="159"/>
      <c r="O9" s="158">
        <v>4</v>
      </c>
      <c r="P9" s="384">
        <v>5</v>
      </c>
      <c r="Q9" s="384"/>
      <c r="R9" s="384"/>
      <c r="S9" s="156"/>
      <c r="T9" s="415"/>
      <c r="W9" s="2">
        <f>W12+440000000</f>
        <v>450348912062</v>
      </c>
      <c r="Y9" s="2">
        <v>450348912062</v>
      </c>
    </row>
    <row r="10" spans="1:32" ht="3.75" customHeight="1" x14ac:dyDescent="0.25">
      <c r="C10" s="27"/>
      <c r="D10" s="155"/>
      <c r="E10" s="155"/>
      <c r="F10" s="155"/>
      <c r="G10" s="155"/>
      <c r="H10" s="155"/>
      <c r="I10" s="155"/>
      <c r="J10" s="155"/>
      <c r="K10" s="155"/>
      <c r="L10" s="155"/>
      <c r="M10" s="154"/>
      <c r="N10" s="154"/>
      <c r="O10" s="153"/>
      <c r="P10" s="385"/>
      <c r="Q10" s="385"/>
      <c r="R10" s="385"/>
      <c r="S10" s="150"/>
      <c r="T10" s="416"/>
    </row>
    <row r="11" spans="1:32" s="146" customFormat="1" ht="27" customHeight="1" x14ac:dyDescent="0.25">
      <c r="C11" s="593" t="s">
        <v>523</v>
      </c>
      <c r="D11" s="594"/>
      <c r="E11" s="594"/>
      <c r="F11" s="594"/>
      <c r="G11" s="594"/>
      <c r="H11" s="594"/>
      <c r="I11" s="594"/>
      <c r="J11" s="594"/>
      <c r="K11" s="594"/>
      <c r="L11" s="594"/>
      <c r="M11" s="594"/>
      <c r="N11" s="594"/>
      <c r="O11" s="594"/>
      <c r="P11" s="149">
        <f>P12+P19</f>
        <v>470499950804</v>
      </c>
      <c r="Q11" s="149">
        <f>Q12+Q19</f>
        <v>449908912062</v>
      </c>
      <c r="R11" s="149">
        <f>R12+R19</f>
        <v>454508912062</v>
      </c>
      <c r="S11" s="147">
        <f>S12+S19</f>
        <v>-15991038742</v>
      </c>
      <c r="T11" s="411"/>
      <c r="U11" s="9"/>
      <c r="V11" s="9">
        <f>V12-R11</f>
        <v>-3204351750</v>
      </c>
      <c r="W11" s="9">
        <f>W12-R11</f>
        <v>-4600000000</v>
      </c>
      <c r="X11" s="9"/>
      <c r="Y11" s="9"/>
      <c r="Z11" s="9"/>
      <c r="AA11" s="9"/>
      <c r="AB11" s="9"/>
      <c r="AC11" s="9"/>
      <c r="AD11" s="9"/>
      <c r="AE11" s="9"/>
      <c r="AF11" s="9"/>
    </row>
    <row r="12" spans="1:32" s="6" customFormat="1" ht="28.5" customHeight="1" x14ac:dyDescent="0.25">
      <c r="C12" s="145" t="s">
        <v>522</v>
      </c>
      <c r="D12" s="144"/>
      <c r="E12" s="144"/>
      <c r="F12" s="144"/>
      <c r="G12" s="144"/>
      <c r="H12" s="144"/>
      <c r="I12" s="144"/>
      <c r="J12" s="144"/>
      <c r="K12" s="144"/>
      <c r="L12" s="144"/>
      <c r="M12" s="144"/>
      <c r="N12" s="144"/>
      <c r="O12" s="143"/>
      <c r="P12" s="142">
        <f>P13+P14+P15+P16+P17</f>
        <v>12919365300</v>
      </c>
      <c r="Q12" s="142">
        <f>Q13+Q14+Q15+Q16+Q17</f>
        <v>13835323807</v>
      </c>
      <c r="R12" s="142">
        <f>R13+R14+R15+R16+R17</f>
        <v>13975926507</v>
      </c>
      <c r="S12" s="139">
        <f>S13+S14+S15+S16+S17</f>
        <v>1056561207</v>
      </c>
      <c r="T12" s="411"/>
      <c r="U12" s="132"/>
      <c r="V12" s="138">
        <v>451304560312</v>
      </c>
      <c r="W12" s="138">
        <v>449908912062</v>
      </c>
      <c r="X12" s="132"/>
      <c r="Y12" s="132"/>
      <c r="Z12" s="132"/>
      <c r="AA12" s="132"/>
      <c r="AB12" s="132"/>
      <c r="AC12" s="132"/>
      <c r="AD12" s="132"/>
      <c r="AE12" s="132"/>
      <c r="AF12" s="132"/>
    </row>
    <row r="13" spans="1:32" s="122" customFormat="1" ht="31.5" customHeight="1" x14ac:dyDescent="0.25">
      <c r="C13" s="399" t="s">
        <v>41</v>
      </c>
      <c r="D13" s="400" t="s">
        <v>41</v>
      </c>
      <c r="E13" s="400" t="s">
        <v>41</v>
      </c>
      <c r="F13" s="610" t="s">
        <v>521</v>
      </c>
      <c r="G13" s="610"/>
      <c r="H13" s="610"/>
      <c r="I13" s="610"/>
      <c r="J13" s="610"/>
      <c r="K13" s="610"/>
      <c r="L13" s="610"/>
      <c r="M13" s="611"/>
      <c r="N13" s="401" t="s">
        <v>520</v>
      </c>
      <c r="O13" s="402"/>
      <c r="P13" s="403">
        <f>Perubahan!P13</f>
        <v>5391571940</v>
      </c>
      <c r="Q13" s="403">
        <f>Perubahan!T13</f>
        <v>5053071140</v>
      </c>
      <c r="R13" s="403">
        <f>Perubahan!U13</f>
        <v>5125016140</v>
      </c>
      <c r="S13" s="118">
        <f>Perubahan!Z13</f>
        <v>-266555800</v>
      </c>
      <c r="T13" s="412"/>
      <c r="U13" s="123"/>
      <c r="V13" s="123"/>
      <c r="W13" s="123"/>
      <c r="X13" s="123"/>
      <c r="Y13" s="123"/>
      <c r="Z13" s="123"/>
      <c r="AA13" s="123"/>
      <c r="AB13" s="123"/>
      <c r="AC13" s="123"/>
      <c r="AD13" s="123"/>
      <c r="AE13" s="123"/>
      <c r="AF13" s="123"/>
    </row>
    <row r="14" spans="1:32" s="122" customFormat="1" ht="31.5" customHeight="1" x14ac:dyDescent="0.25">
      <c r="C14" s="399" t="s">
        <v>328</v>
      </c>
      <c r="D14" s="400" t="s">
        <v>41</v>
      </c>
      <c r="E14" s="400" t="s">
        <v>328</v>
      </c>
      <c r="F14" s="612" t="s">
        <v>495</v>
      </c>
      <c r="G14" s="612"/>
      <c r="H14" s="612"/>
      <c r="I14" s="612"/>
      <c r="J14" s="612"/>
      <c r="K14" s="612"/>
      <c r="L14" s="612"/>
      <c r="M14" s="613"/>
      <c r="N14" s="401" t="s">
        <v>494</v>
      </c>
      <c r="O14" s="404"/>
      <c r="P14" s="403">
        <f>Perubahan!P23</f>
        <v>5553165360</v>
      </c>
      <c r="Q14" s="403">
        <f>Perubahan!T23</f>
        <v>6976150467</v>
      </c>
      <c r="R14" s="403">
        <f>Perubahan!U23</f>
        <v>6986908167</v>
      </c>
      <c r="S14" s="118">
        <f>Perubahan!Z23</f>
        <v>1433742807</v>
      </c>
      <c r="T14" s="412"/>
      <c r="U14" s="123"/>
      <c r="V14" s="123"/>
      <c r="W14" s="123"/>
      <c r="X14" s="123"/>
      <c r="Y14" s="123"/>
      <c r="Z14" s="123"/>
      <c r="AA14" s="123"/>
      <c r="AB14" s="123"/>
      <c r="AC14" s="123"/>
      <c r="AD14" s="123"/>
      <c r="AE14" s="123"/>
      <c r="AF14" s="123"/>
    </row>
    <row r="15" spans="1:32" s="52" customFormat="1" ht="31.5" customHeight="1" x14ac:dyDescent="0.25">
      <c r="C15" s="405" t="s">
        <v>40</v>
      </c>
      <c r="D15" s="406" t="s">
        <v>41</v>
      </c>
      <c r="E15" s="406" t="s">
        <v>40</v>
      </c>
      <c r="F15" s="614" t="s">
        <v>454</v>
      </c>
      <c r="G15" s="614"/>
      <c r="H15" s="614"/>
      <c r="I15" s="614"/>
      <c r="J15" s="614"/>
      <c r="K15" s="614"/>
      <c r="L15" s="614"/>
      <c r="M15" s="615"/>
      <c r="N15" s="407" t="s">
        <v>453</v>
      </c>
      <c r="O15" s="408"/>
      <c r="P15" s="409">
        <f>Perubahan!P33</f>
        <v>329692000</v>
      </c>
      <c r="Q15" s="409">
        <f>Perubahan!T33</f>
        <v>309819200</v>
      </c>
      <c r="R15" s="409">
        <f>Perubahan!U33</f>
        <v>309819200</v>
      </c>
      <c r="S15" s="118">
        <f>Perubahan!Z33</f>
        <v>-19872800</v>
      </c>
      <c r="T15" s="412"/>
      <c r="U15" s="53"/>
      <c r="V15" s="53"/>
      <c r="W15" s="53"/>
      <c r="X15" s="53"/>
      <c r="Y15" s="53"/>
      <c r="Z15" s="53"/>
      <c r="AA15" s="53"/>
      <c r="AB15" s="53"/>
      <c r="AC15" s="53"/>
      <c r="AD15" s="53"/>
      <c r="AE15" s="53"/>
      <c r="AF15" s="53"/>
    </row>
    <row r="16" spans="1:32" s="52" customFormat="1" ht="31.5" customHeight="1" x14ac:dyDescent="0.25">
      <c r="C16" s="405" t="s">
        <v>226</v>
      </c>
      <c r="D16" s="406" t="s">
        <v>41</v>
      </c>
      <c r="E16" s="406" t="s">
        <v>226</v>
      </c>
      <c r="F16" s="608" t="s">
        <v>447</v>
      </c>
      <c r="G16" s="608"/>
      <c r="H16" s="608"/>
      <c r="I16" s="608"/>
      <c r="J16" s="608"/>
      <c r="K16" s="608"/>
      <c r="L16" s="608"/>
      <c r="M16" s="609"/>
      <c r="N16" s="410" t="s">
        <v>446</v>
      </c>
      <c r="O16" s="408"/>
      <c r="P16" s="409">
        <f>Perubahan!P35</f>
        <v>224376000</v>
      </c>
      <c r="Q16" s="409">
        <f>Perubahan!T35</f>
        <v>185148000</v>
      </c>
      <c r="R16" s="409">
        <f>Perubahan!U35</f>
        <v>185148000</v>
      </c>
      <c r="S16" s="118">
        <f>Perubahan!Z35</f>
        <v>-39228000</v>
      </c>
      <c r="T16" s="412"/>
      <c r="U16" s="53"/>
      <c r="V16" s="53"/>
      <c r="W16" s="53"/>
      <c r="X16" s="53"/>
      <c r="Y16" s="53"/>
      <c r="Z16" s="53"/>
      <c r="AA16" s="53"/>
      <c r="AB16" s="53"/>
      <c r="AC16" s="53"/>
      <c r="AD16" s="53"/>
      <c r="AE16" s="53"/>
      <c r="AF16" s="53"/>
    </row>
    <row r="17" spans="3:32" s="52" customFormat="1" ht="39.75" customHeight="1" x14ac:dyDescent="0.25">
      <c r="C17" s="405" t="s">
        <v>213</v>
      </c>
      <c r="D17" s="406" t="s">
        <v>41</v>
      </c>
      <c r="E17" s="406" t="s">
        <v>213</v>
      </c>
      <c r="F17" s="608" t="s">
        <v>441</v>
      </c>
      <c r="G17" s="608"/>
      <c r="H17" s="608"/>
      <c r="I17" s="608"/>
      <c r="J17" s="608"/>
      <c r="K17" s="608"/>
      <c r="L17" s="608"/>
      <c r="M17" s="609"/>
      <c r="N17" s="410" t="s">
        <v>440</v>
      </c>
      <c r="O17" s="408"/>
      <c r="P17" s="409">
        <f>Perubahan!P37</f>
        <v>1420560000</v>
      </c>
      <c r="Q17" s="409">
        <f>Perubahan!T37</f>
        <v>1311135000</v>
      </c>
      <c r="R17" s="409">
        <f>Perubahan!U37</f>
        <v>1369035000</v>
      </c>
      <c r="S17" s="118">
        <f>Perubahan!Z37</f>
        <v>-51525000</v>
      </c>
      <c r="T17" s="412"/>
      <c r="U17" s="53"/>
      <c r="V17" s="53"/>
      <c r="W17" s="53"/>
      <c r="X17" s="53"/>
      <c r="Y17" s="53"/>
      <c r="Z17" s="53"/>
      <c r="AA17" s="53"/>
      <c r="AB17" s="53"/>
      <c r="AC17" s="53"/>
      <c r="AD17" s="53"/>
      <c r="AE17" s="53"/>
      <c r="AF17" s="53"/>
    </row>
    <row r="18" spans="3:32" s="392" customFormat="1" ht="5.25" customHeight="1" x14ac:dyDescent="0.25">
      <c r="C18" s="393"/>
      <c r="D18" s="394"/>
      <c r="E18" s="394"/>
      <c r="F18" s="395"/>
      <c r="G18" s="395"/>
      <c r="H18" s="395"/>
      <c r="I18" s="395"/>
      <c r="J18" s="395"/>
      <c r="K18" s="395"/>
      <c r="L18" s="395"/>
      <c r="M18" s="395"/>
      <c r="N18" s="395"/>
      <c r="O18" s="396"/>
      <c r="P18" s="397"/>
      <c r="Q18" s="397"/>
      <c r="R18" s="397"/>
      <c r="S18" s="429"/>
      <c r="T18" s="417"/>
      <c r="U18" s="398"/>
      <c r="V18" s="398"/>
      <c r="W18" s="398"/>
      <c r="X18" s="398"/>
      <c r="Y18" s="398"/>
      <c r="Z18" s="398"/>
      <c r="AA18" s="398"/>
      <c r="AB18" s="398"/>
      <c r="AC18" s="398"/>
      <c r="AD18" s="398"/>
      <c r="AE18" s="398"/>
      <c r="AF18" s="398"/>
    </row>
    <row r="19" spans="3:32" s="79" customFormat="1" ht="38.25" customHeight="1" x14ac:dyDescent="0.25">
      <c r="C19" s="115" t="s">
        <v>426</v>
      </c>
      <c r="D19" s="114"/>
      <c r="E19" s="114"/>
      <c r="F19" s="114"/>
      <c r="G19" s="114"/>
      <c r="H19" s="114"/>
      <c r="I19" s="114"/>
      <c r="J19" s="114"/>
      <c r="K19" s="114"/>
      <c r="L19" s="114"/>
      <c r="M19" s="114"/>
      <c r="N19" s="114"/>
      <c r="O19" s="113"/>
      <c r="P19" s="112">
        <f>P20+P21+P22+P23+P24+P25+P26+P27+P28+P29+P30</f>
        <v>457580585504</v>
      </c>
      <c r="Q19" s="112">
        <f>Q20+Q21+Q22+Q23+Q24+Q25+Q26+Q27+Q28+Q29+Q30</f>
        <v>436073588255</v>
      </c>
      <c r="R19" s="112">
        <f>R20+R21+R22+R23+R24+R25+R26+R27+R28+R29+R30</f>
        <v>440532985555</v>
      </c>
      <c r="S19" s="108">
        <f>S20+S21+S22+S23+S24+S25+S26+S27+S28+S29+S30</f>
        <v>-17047599949</v>
      </c>
      <c r="T19" s="418"/>
      <c r="U19" s="80"/>
      <c r="V19" s="80"/>
      <c r="W19" s="80"/>
      <c r="X19" s="80"/>
      <c r="Y19" s="80"/>
      <c r="Z19" s="80"/>
      <c r="AA19" s="80"/>
      <c r="AB19" s="80"/>
      <c r="AC19" s="80"/>
      <c r="AD19" s="80"/>
      <c r="AE19" s="80"/>
      <c r="AF19" s="80"/>
    </row>
    <row r="20" spans="3:32" s="52" customFormat="1" ht="42" customHeight="1" x14ac:dyDescent="0.25">
      <c r="C20" s="405" t="s">
        <v>137</v>
      </c>
      <c r="D20" s="406" t="s">
        <v>41</v>
      </c>
      <c r="E20" s="406" t="s">
        <v>40</v>
      </c>
      <c r="F20" s="430" t="s">
        <v>41</v>
      </c>
      <c r="G20" s="608" t="s">
        <v>424</v>
      </c>
      <c r="H20" s="608"/>
      <c r="I20" s="608"/>
      <c r="J20" s="608"/>
      <c r="K20" s="608"/>
      <c r="L20" s="608"/>
      <c r="M20" s="609"/>
      <c r="N20" s="410" t="s">
        <v>423</v>
      </c>
      <c r="O20" s="408"/>
      <c r="P20" s="409">
        <f>Perubahan!P43</f>
        <v>219353214238</v>
      </c>
      <c r="Q20" s="409">
        <f>Perubahan!T43</f>
        <v>204069061517</v>
      </c>
      <c r="R20" s="409">
        <f>Perubahan!U43</f>
        <v>204488943817</v>
      </c>
      <c r="S20" s="118">
        <f>Perubahan!Z43</f>
        <v>-14864270421</v>
      </c>
      <c r="T20" s="412"/>
      <c r="U20" s="53"/>
      <c r="V20" s="53"/>
      <c r="W20" s="53"/>
      <c r="X20" s="53"/>
      <c r="Y20" s="53"/>
      <c r="Z20" s="53"/>
      <c r="AA20" s="53"/>
      <c r="AB20" s="53"/>
      <c r="AC20" s="53"/>
      <c r="AD20" s="53"/>
      <c r="AE20" s="53"/>
      <c r="AF20" s="53"/>
    </row>
    <row r="21" spans="3:32" s="52" customFormat="1" ht="42" customHeight="1" x14ac:dyDescent="0.25">
      <c r="C21" s="405" t="s">
        <v>112</v>
      </c>
      <c r="D21" s="406" t="s">
        <v>41</v>
      </c>
      <c r="E21" s="406" t="s">
        <v>40</v>
      </c>
      <c r="F21" s="430" t="s">
        <v>328</v>
      </c>
      <c r="G21" s="608" t="s">
        <v>327</v>
      </c>
      <c r="H21" s="608"/>
      <c r="I21" s="608"/>
      <c r="J21" s="608"/>
      <c r="K21" s="608"/>
      <c r="L21" s="608"/>
      <c r="M21" s="609"/>
      <c r="N21" s="410" t="s">
        <v>326</v>
      </c>
      <c r="O21" s="408"/>
      <c r="P21" s="409">
        <f>Perubahan!P66</f>
        <v>57905197000</v>
      </c>
      <c r="Q21" s="409">
        <f>Perubahan!T66</f>
        <v>60698230300</v>
      </c>
      <c r="R21" s="409">
        <f>Perubahan!U66</f>
        <v>65298230300</v>
      </c>
      <c r="S21" s="118">
        <f>Perubahan!Z66</f>
        <v>7393033300</v>
      </c>
      <c r="T21" s="412"/>
      <c r="U21" s="53"/>
      <c r="V21" s="53"/>
      <c r="W21" s="53"/>
      <c r="X21" s="53"/>
      <c r="Y21" s="53"/>
      <c r="Z21" s="53"/>
      <c r="AA21" s="53"/>
      <c r="AB21" s="53"/>
      <c r="AC21" s="53"/>
      <c r="AD21" s="53"/>
      <c r="AE21" s="53"/>
      <c r="AF21" s="53"/>
    </row>
    <row r="22" spans="3:32" s="52" customFormat="1" ht="42" customHeight="1" x14ac:dyDescent="0.25">
      <c r="C22" s="405" t="s">
        <v>78</v>
      </c>
      <c r="D22" s="406" t="s">
        <v>41</v>
      </c>
      <c r="E22" s="406" t="s">
        <v>40</v>
      </c>
      <c r="F22" s="430" t="s">
        <v>40</v>
      </c>
      <c r="G22" s="608" t="s">
        <v>239</v>
      </c>
      <c r="H22" s="608"/>
      <c r="I22" s="608"/>
      <c r="J22" s="608"/>
      <c r="K22" s="608"/>
      <c r="L22" s="608"/>
      <c r="M22" s="609"/>
      <c r="N22" s="410" t="s">
        <v>238</v>
      </c>
      <c r="O22" s="408"/>
      <c r="P22" s="409">
        <f>Perubahan!P83</f>
        <v>2010866190</v>
      </c>
      <c r="Q22" s="409">
        <f>Perubahan!T83</f>
        <v>2010866190</v>
      </c>
      <c r="R22" s="409">
        <f>Perubahan!U83</f>
        <v>1982623465</v>
      </c>
      <c r="S22" s="118">
        <f>Perubahan!Z83</f>
        <v>-28242725</v>
      </c>
      <c r="T22" s="412"/>
      <c r="U22" s="53"/>
      <c r="V22" s="53"/>
      <c r="W22" s="53"/>
      <c r="X22" s="53"/>
      <c r="Y22" s="53"/>
      <c r="Z22" s="53"/>
      <c r="AA22" s="53"/>
      <c r="AB22" s="53"/>
      <c r="AC22" s="53"/>
      <c r="AD22" s="53"/>
      <c r="AE22" s="53"/>
      <c r="AF22" s="53"/>
    </row>
    <row r="23" spans="3:32" s="52" customFormat="1" ht="42" customHeight="1" x14ac:dyDescent="0.25">
      <c r="C23" s="405" t="s">
        <v>63</v>
      </c>
      <c r="D23" s="406" t="s">
        <v>41</v>
      </c>
      <c r="E23" s="406" t="s">
        <v>40</v>
      </c>
      <c r="F23" s="430" t="s">
        <v>226</v>
      </c>
      <c r="G23" s="608" t="s">
        <v>225</v>
      </c>
      <c r="H23" s="608"/>
      <c r="I23" s="608"/>
      <c r="J23" s="608"/>
      <c r="K23" s="608"/>
      <c r="L23" s="608"/>
      <c r="M23" s="609"/>
      <c r="N23" s="410" t="s">
        <v>224</v>
      </c>
      <c r="O23" s="408"/>
      <c r="P23" s="409">
        <f>Perubahan!P87</f>
        <v>656941000</v>
      </c>
      <c r="Q23" s="409">
        <f>Perubahan!T87</f>
        <v>836941000</v>
      </c>
      <c r="R23" s="409">
        <f>Perubahan!U87</f>
        <v>836941000</v>
      </c>
      <c r="S23" s="118">
        <f>Perubahan!Z87</f>
        <v>180000000</v>
      </c>
      <c r="T23" s="412"/>
      <c r="U23" s="53"/>
      <c r="V23" s="53"/>
      <c r="W23" s="53"/>
      <c r="X23" s="53"/>
      <c r="Y23" s="53"/>
      <c r="Z23" s="53"/>
      <c r="AA23" s="53"/>
      <c r="AB23" s="53"/>
      <c r="AC23" s="53"/>
      <c r="AD23" s="53"/>
      <c r="AE23" s="53"/>
      <c r="AF23" s="53"/>
    </row>
    <row r="24" spans="3:32" s="52" customFormat="1" ht="74.25" customHeight="1" x14ac:dyDescent="0.25">
      <c r="C24" s="405" t="s">
        <v>55</v>
      </c>
      <c r="D24" s="406" t="s">
        <v>41</v>
      </c>
      <c r="E24" s="406" t="s">
        <v>40</v>
      </c>
      <c r="F24" s="430" t="s">
        <v>213</v>
      </c>
      <c r="G24" s="608" t="s">
        <v>212</v>
      </c>
      <c r="H24" s="608"/>
      <c r="I24" s="608"/>
      <c r="J24" s="608"/>
      <c r="K24" s="608"/>
      <c r="L24" s="608"/>
      <c r="M24" s="609"/>
      <c r="N24" s="410" t="s">
        <v>211</v>
      </c>
      <c r="O24" s="408"/>
      <c r="P24" s="409">
        <f>Perubahan!P91</f>
        <v>160033794100</v>
      </c>
      <c r="Q24" s="409">
        <f>Perubahan!T91</f>
        <v>157801005743</v>
      </c>
      <c r="R24" s="409">
        <f>Perubahan!U91</f>
        <v>157341202743</v>
      </c>
      <c r="S24" s="118">
        <f>Perubahan!Z91</f>
        <v>-2692591357</v>
      </c>
      <c r="T24" s="412"/>
      <c r="U24" s="53"/>
      <c r="V24" s="53"/>
      <c r="W24" s="53"/>
      <c r="X24" s="53"/>
      <c r="Y24" s="53"/>
      <c r="Z24" s="53"/>
      <c r="AA24" s="53"/>
      <c r="AB24" s="53"/>
      <c r="AC24" s="53"/>
      <c r="AD24" s="53"/>
      <c r="AE24" s="53"/>
      <c r="AF24" s="53"/>
    </row>
    <row r="25" spans="3:32" s="52" customFormat="1" ht="42" customHeight="1" x14ac:dyDescent="0.25">
      <c r="C25" s="405" t="s">
        <v>39</v>
      </c>
      <c r="D25" s="406" t="s">
        <v>41</v>
      </c>
      <c r="E25" s="406" t="s">
        <v>40</v>
      </c>
      <c r="F25" s="430" t="s">
        <v>137</v>
      </c>
      <c r="G25" s="608" t="s">
        <v>136</v>
      </c>
      <c r="H25" s="608"/>
      <c r="I25" s="608"/>
      <c r="J25" s="608"/>
      <c r="K25" s="608"/>
      <c r="L25" s="608"/>
      <c r="M25" s="609"/>
      <c r="N25" s="410" t="s">
        <v>135</v>
      </c>
      <c r="O25" s="408"/>
      <c r="P25" s="409">
        <f>Perubahan!P114</f>
        <v>1462199465</v>
      </c>
      <c r="Q25" s="409">
        <f>Perubahan!T114</f>
        <v>1463838965</v>
      </c>
      <c r="R25" s="409">
        <f>Perubahan!U114</f>
        <v>1463838965</v>
      </c>
      <c r="S25" s="118">
        <f>Perubahan!Z114</f>
        <v>1639500</v>
      </c>
      <c r="T25" s="412"/>
      <c r="U25" s="53"/>
      <c r="V25" s="53"/>
      <c r="W25" s="53"/>
      <c r="X25" s="53"/>
      <c r="Y25" s="53"/>
      <c r="Z25" s="53"/>
      <c r="AA25" s="53"/>
      <c r="AB25" s="53"/>
      <c r="AC25" s="53"/>
      <c r="AD25" s="53"/>
      <c r="AE25" s="53"/>
      <c r="AF25" s="53"/>
    </row>
    <row r="26" spans="3:32" s="52" customFormat="1" ht="42" customHeight="1" x14ac:dyDescent="0.25">
      <c r="C26" s="405" t="s">
        <v>641</v>
      </c>
      <c r="D26" s="406" t="s">
        <v>41</v>
      </c>
      <c r="E26" s="406" t="s">
        <v>40</v>
      </c>
      <c r="F26" s="430" t="s">
        <v>112</v>
      </c>
      <c r="G26" s="608" t="s">
        <v>111</v>
      </c>
      <c r="H26" s="608"/>
      <c r="I26" s="608"/>
      <c r="J26" s="608"/>
      <c r="K26" s="608"/>
      <c r="L26" s="608"/>
      <c r="M26" s="609"/>
      <c r="N26" s="410" t="s">
        <v>110</v>
      </c>
      <c r="O26" s="408"/>
      <c r="P26" s="409">
        <f>Perubahan!P121</f>
        <v>5027882510</v>
      </c>
      <c r="Q26" s="409">
        <f>Perubahan!T121</f>
        <v>4929252510</v>
      </c>
      <c r="R26" s="409">
        <f>Perubahan!U121</f>
        <v>4929252510</v>
      </c>
      <c r="S26" s="118">
        <f>Perubahan!Z121</f>
        <v>-98630000</v>
      </c>
      <c r="T26" s="412"/>
      <c r="U26" s="53"/>
      <c r="V26" s="53"/>
      <c r="W26" s="53"/>
      <c r="X26" s="53"/>
      <c r="Y26" s="53"/>
      <c r="Z26" s="53"/>
      <c r="AA26" s="53"/>
      <c r="AB26" s="53"/>
      <c r="AC26" s="53"/>
      <c r="AD26" s="53"/>
      <c r="AE26" s="53"/>
      <c r="AF26" s="53"/>
    </row>
    <row r="27" spans="3:32" s="52" customFormat="1" ht="42" customHeight="1" x14ac:dyDescent="0.25">
      <c r="C27" s="405" t="s">
        <v>642</v>
      </c>
      <c r="D27" s="406" t="s">
        <v>41</v>
      </c>
      <c r="E27" s="406" t="s">
        <v>40</v>
      </c>
      <c r="F27" s="430" t="s">
        <v>78</v>
      </c>
      <c r="G27" s="608" t="s">
        <v>77</v>
      </c>
      <c r="H27" s="608"/>
      <c r="I27" s="608"/>
      <c r="J27" s="608"/>
      <c r="K27" s="608"/>
      <c r="L27" s="608"/>
      <c r="M27" s="609"/>
      <c r="N27" s="410" t="s">
        <v>76</v>
      </c>
      <c r="O27" s="408"/>
      <c r="P27" s="409">
        <f>Perubahan!P131</f>
        <v>479717250</v>
      </c>
      <c r="Q27" s="409">
        <f>Perubahan!T131</f>
        <v>479701250</v>
      </c>
      <c r="R27" s="409">
        <f>Perubahan!U131</f>
        <v>479701250</v>
      </c>
      <c r="S27" s="118">
        <f>Perubahan!Z131</f>
        <v>-16000</v>
      </c>
      <c r="T27" s="412"/>
      <c r="U27" s="53"/>
      <c r="V27" s="53"/>
      <c r="W27" s="53"/>
      <c r="X27" s="53"/>
      <c r="Y27" s="53"/>
      <c r="Z27" s="53"/>
      <c r="AA27" s="53"/>
      <c r="AB27" s="53"/>
      <c r="AC27" s="53"/>
      <c r="AD27" s="53"/>
      <c r="AE27" s="53"/>
      <c r="AF27" s="53"/>
    </row>
    <row r="28" spans="3:32" s="52" customFormat="1" ht="42" customHeight="1" x14ac:dyDescent="0.25">
      <c r="C28" s="405" t="s">
        <v>643</v>
      </c>
      <c r="D28" s="406" t="s">
        <v>41</v>
      </c>
      <c r="E28" s="406" t="s">
        <v>40</v>
      </c>
      <c r="F28" s="430" t="s">
        <v>63</v>
      </c>
      <c r="G28" s="608" t="s">
        <v>62</v>
      </c>
      <c r="H28" s="608"/>
      <c r="I28" s="608"/>
      <c r="J28" s="608"/>
      <c r="K28" s="608"/>
      <c r="L28" s="608"/>
      <c r="M28" s="609"/>
      <c r="N28" s="410" t="s">
        <v>61</v>
      </c>
      <c r="O28" s="408"/>
      <c r="P28" s="409">
        <f>Perubahan!P135</f>
        <v>274458030</v>
      </c>
      <c r="Q28" s="409">
        <f>Perubahan!T135</f>
        <v>274458030</v>
      </c>
      <c r="R28" s="409">
        <f>Perubahan!U135</f>
        <v>302700755</v>
      </c>
      <c r="S28" s="118">
        <f>Perubahan!Z135</f>
        <v>28242725</v>
      </c>
      <c r="T28" s="412"/>
      <c r="U28" s="53"/>
      <c r="V28" s="53"/>
      <c r="W28" s="53"/>
      <c r="X28" s="53"/>
      <c r="Y28" s="53"/>
      <c r="Z28" s="53"/>
      <c r="AA28" s="53"/>
      <c r="AB28" s="53"/>
      <c r="AC28" s="53"/>
      <c r="AD28" s="53"/>
      <c r="AE28" s="53"/>
      <c r="AF28" s="53"/>
    </row>
    <row r="29" spans="3:32" s="52" customFormat="1" ht="42" customHeight="1" x14ac:dyDescent="0.25">
      <c r="C29" s="405" t="s">
        <v>644</v>
      </c>
      <c r="D29" s="406" t="s">
        <v>41</v>
      </c>
      <c r="E29" s="406" t="s">
        <v>40</v>
      </c>
      <c r="F29" s="430" t="s">
        <v>55</v>
      </c>
      <c r="G29" s="608" t="s">
        <v>54</v>
      </c>
      <c r="H29" s="608"/>
      <c r="I29" s="608"/>
      <c r="J29" s="608"/>
      <c r="K29" s="608"/>
      <c r="L29" s="608"/>
      <c r="M29" s="609"/>
      <c r="N29" s="410" t="s">
        <v>51</v>
      </c>
      <c r="O29" s="408"/>
      <c r="P29" s="409">
        <f>Perubahan!P137</f>
        <v>2953100721</v>
      </c>
      <c r="Q29" s="409">
        <f>Perubahan!T137</f>
        <v>639017750</v>
      </c>
      <c r="R29" s="409">
        <f>Perubahan!U137</f>
        <v>638335750</v>
      </c>
      <c r="S29" s="118">
        <f>Perubahan!Z137</f>
        <v>-2314764971</v>
      </c>
      <c r="T29" s="412"/>
      <c r="U29" s="53" t="s">
        <v>53</v>
      </c>
      <c r="V29" s="53"/>
      <c r="W29" s="53"/>
      <c r="X29" s="53"/>
      <c r="Y29" s="53"/>
      <c r="Z29" s="53"/>
      <c r="AA29" s="53"/>
      <c r="AB29" s="53"/>
      <c r="AC29" s="53"/>
      <c r="AD29" s="53"/>
      <c r="AE29" s="53"/>
      <c r="AF29" s="53"/>
    </row>
    <row r="30" spans="3:32" s="52" customFormat="1" ht="42" customHeight="1" x14ac:dyDescent="0.25">
      <c r="C30" s="405" t="s">
        <v>645</v>
      </c>
      <c r="D30" s="406" t="s">
        <v>41</v>
      </c>
      <c r="E30" s="406" t="s">
        <v>40</v>
      </c>
      <c r="F30" s="430" t="s">
        <v>39</v>
      </c>
      <c r="G30" s="608" t="s">
        <v>38</v>
      </c>
      <c r="H30" s="608"/>
      <c r="I30" s="608"/>
      <c r="J30" s="608"/>
      <c r="K30" s="608"/>
      <c r="L30" s="608"/>
      <c r="M30" s="609"/>
      <c r="N30" s="410" t="s">
        <v>37</v>
      </c>
      <c r="O30" s="408"/>
      <c r="P30" s="409">
        <f>Perubahan!P142</f>
        <v>7423215000</v>
      </c>
      <c r="Q30" s="409">
        <f>Perubahan!T142</f>
        <v>2871215000</v>
      </c>
      <c r="R30" s="409">
        <f>Perubahan!U142</f>
        <v>2771215000</v>
      </c>
      <c r="S30" s="118">
        <f>Perubahan!Z142</f>
        <v>-4652000000</v>
      </c>
      <c r="T30" s="412"/>
      <c r="U30" s="53"/>
      <c r="V30" s="53"/>
      <c r="W30" s="53"/>
      <c r="X30" s="53"/>
      <c r="Y30" s="53"/>
      <c r="Z30" s="53"/>
      <c r="AA30" s="53"/>
      <c r="AB30" s="53"/>
      <c r="AC30" s="53"/>
      <c r="AD30" s="53"/>
      <c r="AE30" s="53"/>
      <c r="AF30" s="53"/>
    </row>
    <row r="31" spans="3:32" ht="3.75" customHeight="1" x14ac:dyDescent="0.25">
      <c r="C31" s="27"/>
      <c r="D31" s="26"/>
      <c r="E31" s="26"/>
      <c r="F31" s="26"/>
      <c r="G31" s="26"/>
      <c r="H31" s="26"/>
      <c r="I31" s="26"/>
      <c r="J31" s="26"/>
      <c r="K31" s="26"/>
      <c r="L31" s="26"/>
      <c r="M31" s="25"/>
      <c r="N31" s="25"/>
      <c r="O31" s="24"/>
      <c r="P31" s="104"/>
      <c r="Q31" s="95"/>
      <c r="R31" s="95"/>
      <c r="S31" s="20"/>
      <c r="T31" s="419"/>
    </row>
    <row r="32" spans="3:32" s="10" customFormat="1" ht="39" customHeight="1" thickBot="1" x14ac:dyDescent="0.3">
      <c r="C32" s="19"/>
      <c r="D32" s="18"/>
      <c r="E32" s="18"/>
      <c r="F32" s="18"/>
      <c r="G32" s="18"/>
      <c r="H32" s="18"/>
      <c r="I32" s="18"/>
      <c r="J32" s="18"/>
      <c r="K32" s="18"/>
      <c r="L32" s="18"/>
      <c r="M32" s="18"/>
      <c r="N32" s="18"/>
      <c r="O32" s="17"/>
      <c r="P32" s="16">
        <f>P19+P12</f>
        <v>470499950804</v>
      </c>
      <c r="Q32" s="16">
        <f>Q19+Q12</f>
        <v>449908912062</v>
      </c>
      <c r="R32" s="16">
        <f>R19+R12</f>
        <v>454508912062</v>
      </c>
      <c r="S32" s="13">
        <f>S19+S12</f>
        <v>-15991038742</v>
      </c>
      <c r="T32" s="420"/>
      <c r="U32" s="12"/>
      <c r="V32" s="11"/>
      <c r="W32" s="11"/>
      <c r="X32" s="11"/>
      <c r="Y32" s="11"/>
      <c r="Z32" s="11"/>
      <c r="AA32" s="11"/>
      <c r="AB32" s="11"/>
      <c r="AC32" s="11"/>
      <c r="AD32" s="11"/>
      <c r="AE32" s="11"/>
      <c r="AF32" s="11"/>
    </row>
    <row r="33" spans="16:25" ht="6.75" customHeight="1" thickTop="1" x14ac:dyDescent="0.25">
      <c r="S33" s="1"/>
      <c r="T33" s="421"/>
      <c r="U33" s="9"/>
    </row>
    <row r="34" spans="16:25" ht="21.75" x14ac:dyDescent="0.3">
      <c r="R34" s="603"/>
      <c r="S34" s="603"/>
      <c r="T34" s="422"/>
    </row>
    <row r="35" spans="16:25" ht="21.75" x14ac:dyDescent="0.25">
      <c r="R35" s="601" t="s">
        <v>629</v>
      </c>
      <c r="S35" s="601"/>
      <c r="T35" s="423"/>
    </row>
    <row r="36" spans="16:25" ht="21.75" x14ac:dyDescent="0.25">
      <c r="P36" s="8"/>
      <c r="Q36" s="8"/>
      <c r="R36" s="601" t="s">
        <v>3</v>
      </c>
      <c r="S36" s="601"/>
      <c r="T36" s="423"/>
      <c r="V36" s="2" t="s">
        <v>4</v>
      </c>
    </row>
    <row r="37" spans="16:25" ht="21.75" x14ac:dyDescent="0.25">
      <c r="P37" s="8"/>
      <c r="Q37" s="8"/>
      <c r="R37" s="601" t="s">
        <v>2</v>
      </c>
      <c r="S37" s="601"/>
      <c r="T37" s="423"/>
      <c r="V37" s="2" t="s">
        <v>3</v>
      </c>
    </row>
    <row r="38" spans="16:25" ht="20.25" customHeight="1" x14ac:dyDescent="0.25">
      <c r="P38" s="8"/>
      <c r="Q38" s="8"/>
      <c r="R38" s="602"/>
      <c r="S38" s="602"/>
      <c r="T38" s="424"/>
      <c r="V38" s="2" t="s">
        <v>2</v>
      </c>
    </row>
    <row r="39" spans="16:25" ht="20.25" customHeight="1" x14ac:dyDescent="0.25">
      <c r="P39" s="8"/>
      <c r="Q39" s="8"/>
      <c r="R39" s="602"/>
      <c r="S39" s="602"/>
      <c r="T39" s="424"/>
    </row>
    <row r="40" spans="16:25" ht="20.25" customHeight="1" x14ac:dyDescent="0.25">
      <c r="P40" s="8"/>
      <c r="Q40" s="8"/>
      <c r="R40" s="602"/>
      <c r="S40" s="602"/>
      <c r="T40" s="424"/>
    </row>
    <row r="41" spans="16:25" ht="20.25" customHeight="1" x14ac:dyDescent="0.25">
      <c r="P41" s="8"/>
      <c r="Q41" s="8"/>
      <c r="R41" s="602"/>
      <c r="S41" s="602"/>
      <c r="T41" s="424"/>
    </row>
    <row r="42" spans="16:25" ht="20.25" customHeight="1" x14ac:dyDescent="0.25">
      <c r="P42" s="8"/>
      <c r="Q42" s="8"/>
      <c r="R42" s="602"/>
      <c r="S42" s="602"/>
      <c r="T42" s="424"/>
    </row>
    <row r="43" spans="16:25" ht="21.75" x14ac:dyDescent="0.25">
      <c r="P43" s="8"/>
      <c r="Q43" s="8"/>
      <c r="R43" s="607" t="s">
        <v>627</v>
      </c>
      <c r="S43" s="607"/>
      <c r="T43" s="425"/>
    </row>
    <row r="44" spans="16:25" ht="21.75" x14ac:dyDescent="0.25">
      <c r="Q44" s="7"/>
      <c r="R44" s="601" t="s">
        <v>626</v>
      </c>
      <c r="S44" s="601"/>
      <c r="T44" s="423"/>
      <c r="V44" s="2" t="s">
        <v>1</v>
      </c>
    </row>
    <row r="45" spans="16:25" x14ac:dyDescent="0.25">
      <c r="Q45" s="8"/>
      <c r="R45" s="8"/>
      <c r="S45" s="8"/>
      <c r="T45" s="426"/>
      <c r="V45" s="2" t="s">
        <v>0</v>
      </c>
    </row>
    <row r="46" spans="16:25" x14ac:dyDescent="0.25">
      <c r="T46" s="427"/>
    </row>
    <row r="47" spans="16:25" x14ac:dyDescent="0.25">
      <c r="T47" s="427"/>
    </row>
    <row r="48" spans="16:25" x14ac:dyDescent="0.25">
      <c r="S48" s="7"/>
      <c r="T48" s="428"/>
      <c r="U48" s="7"/>
      <c r="V48" s="7"/>
      <c r="W48" s="7"/>
      <c r="X48" s="376"/>
      <c r="Y48" s="376"/>
    </row>
    <row r="49" spans="20:20" x14ac:dyDescent="0.25">
      <c r="T49" s="427"/>
    </row>
    <row r="50" spans="20:20" x14ac:dyDescent="0.25">
      <c r="T50" s="427"/>
    </row>
    <row r="51" spans="20:20" x14ac:dyDescent="0.25">
      <c r="T51" s="427"/>
    </row>
    <row r="52" spans="20:20" x14ac:dyDescent="0.25">
      <c r="T52" s="427"/>
    </row>
    <row r="53" spans="20:20" x14ac:dyDescent="0.25">
      <c r="T53" s="427"/>
    </row>
    <row r="54" spans="20:20" x14ac:dyDescent="0.25">
      <c r="T54" s="427"/>
    </row>
    <row r="55" spans="20:20" x14ac:dyDescent="0.25">
      <c r="T55" s="427"/>
    </row>
    <row r="56" spans="20:20" x14ac:dyDescent="0.25">
      <c r="T56" s="427"/>
    </row>
    <row r="57" spans="20:20" x14ac:dyDescent="0.25">
      <c r="T57" s="427"/>
    </row>
    <row r="58" spans="20:20" x14ac:dyDescent="0.25">
      <c r="T58" s="427"/>
    </row>
    <row r="59" spans="20:20" x14ac:dyDescent="0.25">
      <c r="T59" s="427"/>
    </row>
    <row r="60" spans="20:20" x14ac:dyDescent="0.25">
      <c r="T60" s="427"/>
    </row>
    <row r="61" spans="20:20" x14ac:dyDescent="0.25">
      <c r="T61" s="427"/>
    </row>
    <row r="62" spans="20:20" x14ac:dyDescent="0.25">
      <c r="T62" s="427"/>
    </row>
    <row r="63" spans="20:20" x14ac:dyDescent="0.25">
      <c r="T63" s="427"/>
    </row>
    <row r="64" spans="20:20" x14ac:dyDescent="0.25">
      <c r="T64" s="427"/>
    </row>
    <row r="65" spans="20:20" x14ac:dyDescent="0.25">
      <c r="T65" s="427"/>
    </row>
    <row r="66" spans="20:20" x14ac:dyDescent="0.25">
      <c r="T66" s="427"/>
    </row>
    <row r="67" spans="20:20" x14ac:dyDescent="0.25">
      <c r="T67" s="427"/>
    </row>
    <row r="68" spans="20:20" x14ac:dyDescent="0.25">
      <c r="T68" s="427"/>
    </row>
    <row r="69" spans="20:20" x14ac:dyDescent="0.25">
      <c r="T69" s="427"/>
    </row>
    <row r="70" spans="20:20" x14ac:dyDescent="0.25">
      <c r="T70" s="427"/>
    </row>
    <row r="71" spans="20:20" x14ac:dyDescent="0.25">
      <c r="T71" s="427"/>
    </row>
    <row r="72" spans="20:20" x14ac:dyDescent="0.25">
      <c r="T72" s="427"/>
    </row>
    <row r="73" spans="20:20" x14ac:dyDescent="0.25">
      <c r="T73" s="427"/>
    </row>
    <row r="74" spans="20:20" x14ac:dyDescent="0.25">
      <c r="T74" s="427"/>
    </row>
    <row r="75" spans="20:20" x14ac:dyDescent="0.25">
      <c r="T75" s="427"/>
    </row>
  </sheetData>
  <mergeCells count="42">
    <mergeCell ref="R39:S39"/>
    <mergeCell ref="R34:S34"/>
    <mergeCell ref="R35:S35"/>
    <mergeCell ref="R36:S36"/>
    <mergeCell ref="R37:S37"/>
    <mergeCell ref="R38:S38"/>
    <mergeCell ref="C2:S2"/>
    <mergeCell ref="C3:S3"/>
    <mergeCell ref="C4:S4"/>
    <mergeCell ref="S6:S8"/>
    <mergeCell ref="C6:C8"/>
    <mergeCell ref="M6:M8"/>
    <mergeCell ref="O6:O8"/>
    <mergeCell ref="P7:P8"/>
    <mergeCell ref="R7:R8"/>
    <mergeCell ref="Q7:Q8"/>
    <mergeCell ref="D6:L8"/>
    <mergeCell ref="Q6:R6"/>
    <mergeCell ref="N6:N8"/>
    <mergeCell ref="R40:S40"/>
    <mergeCell ref="R41:S41"/>
    <mergeCell ref="R42:S42"/>
    <mergeCell ref="R43:S43"/>
    <mergeCell ref="R44:S44"/>
    <mergeCell ref="F17:M17"/>
    <mergeCell ref="G24:M24"/>
    <mergeCell ref="G22:M22"/>
    <mergeCell ref="D9:L9"/>
    <mergeCell ref="F13:M13"/>
    <mergeCell ref="F14:M14"/>
    <mergeCell ref="F15:M15"/>
    <mergeCell ref="C11:O11"/>
    <mergeCell ref="F16:M16"/>
    <mergeCell ref="G20:M20"/>
    <mergeCell ref="G27:M27"/>
    <mergeCell ref="G28:M28"/>
    <mergeCell ref="G21:M21"/>
    <mergeCell ref="G29:M29"/>
    <mergeCell ref="G30:M30"/>
    <mergeCell ref="G25:M25"/>
    <mergeCell ref="G23:M23"/>
    <mergeCell ref="G26:M26"/>
  </mergeCells>
  <printOptions horizontalCentered="1"/>
  <pageMargins left="0.70866141732283472" right="0.51181102362204722" top="0.35433070866141736" bottom="0.35433070866141736" header="0" footer="0"/>
  <pageSetup paperSize="10000" scale="66" fitToHeight="0" orientation="landscape" r:id="rId1"/>
  <headerFooter>
    <oddFooter>&amp;L&amp;"Cambria,Italic"&amp;7&amp;K002060&amp;F / &amp;A&amp;C&amp;"Cambria,Italic"&amp;7&amp;K05-044Hal &amp;P dari &amp;N&amp;R&amp;"Cambria,Italic"&amp;7&amp;D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9"/>
  <sheetViews>
    <sheetView view="pageBreakPreview" topLeftCell="A24" zoomScale="70" zoomScaleNormal="100" zoomScaleSheetLayoutView="70" workbookViewId="0">
      <selection activeCell="O65" sqref="O65"/>
    </sheetView>
  </sheetViews>
  <sheetFormatPr defaultRowHeight="12.75" x14ac:dyDescent="0.2"/>
  <cols>
    <col min="1" max="1" width="1.7109375" style="465" customWidth="1"/>
    <col min="2" max="14" width="3.7109375" style="468" customWidth="1"/>
    <col min="15" max="15" width="6" style="468" customWidth="1"/>
    <col min="16" max="16" width="8.85546875" style="468" customWidth="1"/>
    <col min="17" max="17" width="9.5703125" style="468" customWidth="1"/>
    <col min="18" max="18" width="12.7109375" style="468" customWidth="1"/>
    <col min="19" max="19" width="5.7109375" style="468" customWidth="1"/>
    <col min="20" max="20" width="6.28515625" style="468" customWidth="1"/>
    <col min="21" max="22" width="5.7109375" style="468" customWidth="1"/>
    <col min="23" max="23" width="6.140625" style="468" customWidth="1"/>
    <col min="24" max="29" width="3.7109375" style="468" customWidth="1"/>
    <col min="30" max="30" width="20.42578125" style="530" customWidth="1"/>
    <col min="31" max="32" width="9.140625" style="467"/>
    <col min="33" max="16384" width="9.140625" style="468"/>
  </cols>
  <sheetData>
    <row r="1" spans="1:32" ht="8.1" customHeight="1" thickBot="1" x14ac:dyDescent="0.2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6"/>
    </row>
    <row r="2" spans="1:32" s="474" customFormat="1" ht="15" x14ac:dyDescent="0.2">
      <c r="A2" s="469"/>
      <c r="B2" s="470"/>
      <c r="C2" s="471"/>
      <c r="D2" s="471"/>
      <c r="E2" s="471"/>
      <c r="F2" s="471"/>
      <c r="G2" s="628"/>
      <c r="H2" s="628"/>
      <c r="I2" s="628"/>
      <c r="J2" s="628"/>
      <c r="K2" s="628"/>
      <c r="L2" s="628"/>
      <c r="M2" s="628"/>
      <c r="N2" s="628"/>
      <c r="O2" s="628"/>
      <c r="P2" s="628"/>
      <c r="Q2" s="628"/>
      <c r="R2" s="628"/>
      <c r="S2" s="628"/>
      <c r="T2" s="628"/>
      <c r="U2" s="628"/>
      <c r="V2" s="628"/>
      <c r="W2" s="628"/>
      <c r="X2" s="628"/>
      <c r="Y2" s="628"/>
      <c r="Z2" s="628"/>
      <c r="AA2" s="628"/>
      <c r="AB2" s="628"/>
      <c r="AC2" s="628"/>
      <c r="AD2" s="472"/>
      <c r="AE2" s="473"/>
      <c r="AF2" s="473"/>
    </row>
    <row r="3" spans="1:32" s="474" customFormat="1" ht="15" x14ac:dyDescent="0.2">
      <c r="A3" s="469"/>
      <c r="B3" s="475"/>
      <c r="C3" s="476"/>
      <c r="D3" s="476"/>
      <c r="E3" s="476"/>
      <c r="F3" s="476"/>
      <c r="G3" s="629"/>
      <c r="H3" s="629"/>
      <c r="I3" s="629"/>
      <c r="J3" s="629"/>
      <c r="K3" s="629"/>
      <c r="L3" s="629"/>
      <c r="M3" s="629"/>
      <c r="N3" s="629"/>
      <c r="O3" s="629"/>
      <c r="P3" s="629"/>
      <c r="Q3" s="629"/>
      <c r="R3" s="629"/>
      <c r="S3" s="629"/>
      <c r="T3" s="629"/>
      <c r="U3" s="629"/>
      <c r="V3" s="629"/>
      <c r="W3" s="629"/>
      <c r="X3" s="629"/>
      <c r="Y3" s="629"/>
      <c r="Z3" s="629"/>
      <c r="AA3" s="629"/>
      <c r="AB3" s="629"/>
      <c r="AC3" s="629"/>
      <c r="AD3" s="477"/>
      <c r="AE3" s="473"/>
      <c r="AF3" s="473"/>
    </row>
    <row r="4" spans="1:32" s="474" customFormat="1" ht="15" x14ac:dyDescent="0.2">
      <c r="A4" s="469"/>
      <c r="B4" s="475"/>
      <c r="C4" s="476"/>
      <c r="D4" s="476"/>
      <c r="E4" s="476"/>
      <c r="F4" s="476"/>
      <c r="G4" s="478"/>
      <c r="H4" s="478"/>
      <c r="I4" s="478"/>
      <c r="J4" s="478"/>
      <c r="K4" s="478"/>
      <c r="L4" s="478"/>
      <c r="M4" s="478"/>
      <c r="N4" s="478"/>
      <c r="O4" s="478"/>
      <c r="P4" s="478"/>
      <c r="Q4" s="478"/>
      <c r="R4" s="478"/>
      <c r="S4" s="478"/>
      <c r="T4" s="478"/>
      <c r="U4" s="478"/>
      <c r="V4" s="478"/>
      <c r="W4" s="478"/>
      <c r="X4" s="478"/>
      <c r="Y4" s="478"/>
      <c r="Z4" s="478"/>
      <c r="AA4" s="478"/>
      <c r="AB4" s="478"/>
      <c r="AC4" s="478"/>
      <c r="AD4" s="477"/>
      <c r="AE4" s="473"/>
      <c r="AF4" s="473"/>
    </row>
    <row r="5" spans="1:32" s="474" customFormat="1" ht="12.75" customHeight="1" x14ac:dyDescent="0.2">
      <c r="A5" s="469"/>
      <c r="B5" s="479"/>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77"/>
      <c r="AE5" s="473"/>
      <c r="AF5" s="473"/>
    </row>
    <row r="6" spans="1:32" s="474" customFormat="1" ht="12.75" customHeight="1" x14ac:dyDescent="0.2">
      <c r="A6" s="469"/>
      <c r="B6" s="479"/>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77"/>
      <c r="AE6" s="473"/>
      <c r="AF6" s="473"/>
    </row>
    <row r="7" spans="1:32" s="474" customFormat="1" ht="12.75" customHeight="1" x14ac:dyDescent="0.2">
      <c r="A7" s="469"/>
      <c r="B7" s="479"/>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77"/>
      <c r="AE7" s="473"/>
      <c r="AF7" s="473"/>
    </row>
    <row r="8" spans="1:32" s="474" customFormat="1" ht="78.75" customHeight="1" x14ac:dyDescent="0.2">
      <c r="A8" s="469"/>
      <c r="B8" s="479"/>
      <c r="C8" s="480"/>
      <c r="D8" s="480"/>
      <c r="E8" s="480"/>
      <c r="F8" s="480"/>
      <c r="G8" s="480"/>
      <c r="H8" s="480"/>
      <c r="I8" s="480"/>
      <c r="J8" s="480"/>
      <c r="K8" s="480"/>
      <c r="L8" s="480"/>
      <c r="M8" s="480"/>
      <c r="N8" s="480"/>
      <c r="O8" s="480"/>
      <c r="P8" s="480"/>
      <c r="Q8" s="480"/>
      <c r="R8" s="480"/>
      <c r="S8" s="480"/>
      <c r="T8" s="480"/>
      <c r="U8" s="480"/>
      <c r="V8" s="480"/>
      <c r="W8" s="480"/>
      <c r="X8" s="480"/>
      <c r="Y8" s="480"/>
      <c r="Z8" s="480"/>
      <c r="AA8" s="480"/>
      <c r="AB8" s="480"/>
      <c r="AC8" s="480"/>
      <c r="AD8" s="481"/>
      <c r="AE8" s="473"/>
      <c r="AF8" s="473"/>
    </row>
    <row r="9" spans="1:32" s="474" customFormat="1" ht="25.5" x14ac:dyDescent="0.35">
      <c r="A9" s="469"/>
      <c r="B9" s="616" t="s">
        <v>559</v>
      </c>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8"/>
      <c r="AE9" s="473"/>
      <c r="AF9" s="473"/>
    </row>
    <row r="10" spans="1:32" s="474" customFormat="1" ht="35.25" customHeight="1" x14ac:dyDescent="0.2">
      <c r="A10" s="469"/>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4"/>
      <c r="AE10" s="473"/>
      <c r="AF10" s="473"/>
    </row>
    <row r="11" spans="1:32" s="474" customFormat="1" ht="12.75" customHeight="1" x14ac:dyDescent="0.2">
      <c r="A11" s="469"/>
      <c r="B11" s="479"/>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1"/>
      <c r="AE11" s="473"/>
      <c r="AF11" s="473"/>
    </row>
    <row r="12" spans="1:32" s="487" customFormat="1" ht="46.5" customHeight="1" x14ac:dyDescent="0.4">
      <c r="A12" s="485"/>
      <c r="B12" s="630"/>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2"/>
      <c r="AE12" s="486"/>
      <c r="AF12" s="486"/>
    </row>
    <row r="13" spans="1:32" s="487" customFormat="1" ht="41.25" customHeight="1" x14ac:dyDescent="0.4">
      <c r="A13" s="485"/>
      <c r="B13" s="630"/>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2"/>
      <c r="AE13" s="486"/>
      <c r="AF13" s="486"/>
    </row>
    <row r="14" spans="1:32" s="487" customFormat="1" ht="52.5" customHeight="1" x14ac:dyDescent="0.4">
      <c r="A14" s="485"/>
      <c r="B14" s="630"/>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2"/>
      <c r="AE14" s="486"/>
      <c r="AF14" s="486"/>
    </row>
    <row r="15" spans="1:32" s="474" customFormat="1" ht="12.75" customHeight="1" thickBot="1" x14ac:dyDescent="0.25">
      <c r="A15" s="469"/>
      <c r="B15" s="488"/>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90"/>
      <c r="AE15" s="473"/>
      <c r="AF15" s="473"/>
    </row>
    <row r="16" spans="1:32" s="474" customFormat="1" ht="12.75" customHeight="1" x14ac:dyDescent="0.2">
      <c r="A16" s="469"/>
      <c r="B16" s="479"/>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1"/>
      <c r="AE16" s="473"/>
      <c r="AF16" s="473"/>
    </row>
    <row r="17" spans="1:33" s="474" customFormat="1" ht="25.5" x14ac:dyDescent="0.35">
      <c r="A17" s="469"/>
      <c r="B17" s="616" t="s">
        <v>654</v>
      </c>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8"/>
      <c r="AE17" s="473"/>
      <c r="AF17" s="473"/>
    </row>
    <row r="18" spans="1:33" s="474" customFormat="1" ht="12.75" customHeight="1" x14ac:dyDescent="0.2">
      <c r="A18" s="469"/>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4"/>
      <c r="AE18" s="473"/>
      <c r="AF18" s="473"/>
    </row>
    <row r="19" spans="1:33" s="474" customFormat="1" ht="12.75" customHeight="1" x14ac:dyDescent="0.2">
      <c r="A19" s="469"/>
      <c r="B19" s="479"/>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1"/>
      <c r="AE19" s="473"/>
      <c r="AF19" s="473"/>
    </row>
    <row r="20" spans="1:33" s="474" customFormat="1" ht="12.75" customHeight="1" x14ac:dyDescent="0.2">
      <c r="A20" s="469"/>
      <c r="B20" s="479"/>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1"/>
      <c r="AE20" s="473"/>
      <c r="AF20" s="473"/>
    </row>
    <row r="21" spans="1:33" s="474" customFormat="1" ht="12.75" customHeight="1" x14ac:dyDescent="0.2">
      <c r="A21" s="469"/>
      <c r="B21" s="479"/>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1"/>
      <c r="AE21" s="473"/>
      <c r="AF21" s="473"/>
    </row>
    <row r="22" spans="1:33" s="474" customFormat="1" ht="12.75" customHeight="1" x14ac:dyDescent="0.2">
      <c r="A22" s="469"/>
      <c r="B22" s="479"/>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1"/>
      <c r="AE22" s="473"/>
      <c r="AF22" s="473"/>
    </row>
    <row r="23" spans="1:33" s="474" customFormat="1" ht="12.75" customHeight="1" x14ac:dyDescent="0.2">
      <c r="A23" s="469"/>
      <c r="B23" s="479"/>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1"/>
      <c r="AE23" s="473"/>
      <c r="AF23" s="473"/>
    </row>
    <row r="24" spans="1:33" s="474" customFormat="1" ht="12.75" customHeight="1" x14ac:dyDescent="0.2">
      <c r="A24" s="469"/>
      <c r="B24" s="479"/>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1"/>
      <c r="AE24" s="473"/>
      <c r="AF24" s="473"/>
    </row>
    <row r="25" spans="1:33" s="474" customFormat="1" ht="12.75" customHeight="1" x14ac:dyDescent="0.2">
      <c r="A25" s="469"/>
      <c r="B25" s="479"/>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1"/>
      <c r="AE25" s="473"/>
      <c r="AF25" s="473"/>
    </row>
    <row r="26" spans="1:33" s="474" customFormat="1" ht="12.75" customHeight="1" x14ac:dyDescent="0.2">
      <c r="A26" s="469"/>
      <c r="B26" s="479"/>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1"/>
      <c r="AE26" s="473"/>
      <c r="AF26" s="473"/>
    </row>
    <row r="27" spans="1:33" s="474" customFormat="1" ht="26.25" customHeight="1" x14ac:dyDescent="0.3">
      <c r="A27" s="469"/>
      <c r="B27" s="619" t="s">
        <v>655</v>
      </c>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1"/>
      <c r="AE27" s="473"/>
      <c r="AF27" s="473"/>
    </row>
    <row r="28" spans="1:33" s="474" customFormat="1" ht="12.75" customHeight="1" x14ac:dyDescent="0.35">
      <c r="A28" s="469"/>
      <c r="B28" s="616"/>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8"/>
      <c r="AE28" s="473"/>
      <c r="AF28" s="473"/>
    </row>
    <row r="29" spans="1:33" s="474" customFormat="1" ht="24" customHeight="1" x14ac:dyDescent="0.25">
      <c r="A29" s="469"/>
      <c r="B29" s="479"/>
      <c r="C29" s="480"/>
      <c r="D29" s="480"/>
      <c r="E29" s="480"/>
      <c r="F29" s="480"/>
      <c r="G29" s="480"/>
      <c r="H29" s="480"/>
      <c r="I29" s="480"/>
      <c r="J29" s="480"/>
      <c r="K29" s="491" t="s">
        <v>656</v>
      </c>
      <c r="L29" s="492"/>
      <c r="M29" s="492"/>
      <c r="N29" s="492"/>
      <c r="O29" s="492"/>
      <c r="P29" s="480"/>
      <c r="Q29" s="493" t="s">
        <v>657</v>
      </c>
      <c r="R29" s="494" t="s">
        <v>658</v>
      </c>
      <c r="S29" s="494" t="s">
        <v>329</v>
      </c>
      <c r="T29" s="494" t="s">
        <v>659</v>
      </c>
      <c r="U29" s="494">
        <v>5</v>
      </c>
      <c r="V29" s="494">
        <v>2</v>
      </c>
      <c r="W29" s="480"/>
      <c r="X29" s="480"/>
      <c r="Y29" s="480"/>
      <c r="Z29" s="480"/>
      <c r="AA29" s="480"/>
      <c r="AB29" s="480"/>
      <c r="AC29" s="480"/>
      <c r="AD29" s="481"/>
      <c r="AE29" s="473"/>
      <c r="AF29" s="473"/>
      <c r="AG29" s="474" t="str">
        <f>CONCATENATE(S29,".",T29)</f>
        <v>030.0001</v>
      </c>
    </row>
    <row r="30" spans="1:33" s="474" customFormat="1" ht="12.75" customHeight="1" x14ac:dyDescent="0.25">
      <c r="A30" s="469"/>
      <c r="B30" s="479"/>
      <c r="C30" s="480"/>
      <c r="D30" s="480"/>
      <c r="E30" s="480"/>
      <c r="F30" s="480"/>
      <c r="G30" s="480"/>
      <c r="H30" s="480"/>
      <c r="I30" s="480"/>
      <c r="J30" s="480"/>
      <c r="K30" s="492"/>
      <c r="L30" s="492"/>
      <c r="M30" s="492"/>
      <c r="N30" s="492"/>
      <c r="O30" s="492"/>
      <c r="P30" s="480"/>
      <c r="Q30" s="480"/>
      <c r="R30" s="480"/>
      <c r="S30" s="480"/>
      <c r="T30" s="480"/>
      <c r="U30" s="480"/>
      <c r="V30" s="495"/>
      <c r="W30" s="480"/>
      <c r="X30" s="480"/>
      <c r="Y30" s="480"/>
      <c r="Z30" s="480"/>
      <c r="AA30" s="480"/>
      <c r="AB30" s="480"/>
      <c r="AC30" s="480"/>
      <c r="AD30" s="481"/>
      <c r="AE30" s="473"/>
      <c r="AF30" s="473"/>
    </row>
    <row r="31" spans="1:33" s="474" customFormat="1" ht="12.75" customHeight="1" x14ac:dyDescent="0.2">
      <c r="A31" s="469"/>
      <c r="B31" s="479"/>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1"/>
      <c r="AE31" s="473"/>
      <c r="AF31" s="473"/>
    </row>
    <row r="32" spans="1:33" s="474" customFormat="1" ht="12.75" customHeight="1" x14ac:dyDescent="0.2">
      <c r="A32" s="469"/>
      <c r="B32" s="479"/>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1"/>
      <c r="AE32" s="473"/>
      <c r="AF32" s="473"/>
    </row>
    <row r="33" spans="1:32" s="474" customFormat="1" ht="12.75" customHeight="1" x14ac:dyDescent="0.2">
      <c r="A33" s="469"/>
      <c r="B33" s="479"/>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1"/>
      <c r="AE33" s="473"/>
      <c r="AF33" s="473"/>
    </row>
    <row r="34" spans="1:32" s="474" customFormat="1" ht="12.75" customHeight="1" x14ac:dyDescent="0.2">
      <c r="A34" s="469"/>
      <c r="B34" s="479"/>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1"/>
      <c r="AE34" s="473"/>
      <c r="AF34" s="473"/>
    </row>
    <row r="35" spans="1:32" s="474" customFormat="1" ht="12.75" customHeight="1" x14ac:dyDescent="0.2">
      <c r="A35" s="469"/>
      <c r="B35" s="479"/>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1"/>
      <c r="AE35" s="473"/>
      <c r="AF35" s="473"/>
    </row>
    <row r="36" spans="1:32" s="474" customFormat="1" ht="26.25" customHeight="1" x14ac:dyDescent="0.2">
      <c r="A36" s="469"/>
      <c r="B36" s="479"/>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1"/>
      <c r="AE36" s="473"/>
      <c r="AF36" s="473"/>
    </row>
    <row r="37" spans="1:32" s="474" customFormat="1" ht="23.25" customHeight="1" x14ac:dyDescent="0.2">
      <c r="A37" s="469"/>
      <c r="B37" s="479"/>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1"/>
      <c r="AE37" s="473"/>
      <c r="AF37" s="473"/>
    </row>
    <row r="38" spans="1:32" s="474" customFormat="1" ht="12.75" customHeight="1" x14ac:dyDescent="0.2">
      <c r="A38" s="469"/>
      <c r="B38" s="496"/>
      <c r="C38" s="497"/>
      <c r="D38" s="497"/>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8"/>
      <c r="AE38" s="473"/>
      <c r="AF38" s="473"/>
    </row>
    <row r="39" spans="1:32" s="474" customFormat="1" ht="21.75" customHeight="1" x14ac:dyDescent="0.2">
      <c r="A39" s="469"/>
      <c r="B39" s="499" t="s">
        <v>660</v>
      </c>
      <c r="C39" s="500"/>
      <c r="D39" s="500"/>
      <c r="E39" s="500"/>
      <c r="F39" s="501"/>
      <c r="G39" s="501"/>
      <c r="H39" s="501"/>
      <c r="I39" s="501"/>
      <c r="J39" s="502"/>
      <c r="K39" s="503"/>
      <c r="L39" s="504"/>
      <c r="M39" s="504"/>
      <c r="N39" s="503" t="s">
        <v>661</v>
      </c>
      <c r="O39" s="505" t="s">
        <v>662</v>
      </c>
      <c r="P39" s="506"/>
      <c r="Q39" s="506"/>
      <c r="R39" s="506"/>
      <c r="S39" s="506"/>
      <c r="T39" s="506"/>
      <c r="U39" s="501"/>
      <c r="V39" s="501"/>
      <c r="W39" s="501"/>
      <c r="X39" s="501"/>
      <c r="Y39" s="501"/>
      <c r="Z39" s="501"/>
      <c r="AA39" s="501"/>
      <c r="AB39" s="501"/>
      <c r="AC39" s="501"/>
      <c r="AD39" s="507"/>
      <c r="AE39" s="473"/>
      <c r="AF39" s="473"/>
    </row>
    <row r="40" spans="1:32" s="474" customFormat="1" ht="12.75" customHeight="1" x14ac:dyDescent="0.2">
      <c r="A40" s="469"/>
      <c r="B40" s="508"/>
      <c r="C40" s="509"/>
      <c r="D40" s="509"/>
      <c r="E40" s="509"/>
      <c r="F40" s="509"/>
      <c r="G40" s="509"/>
      <c r="H40" s="509"/>
      <c r="I40" s="509"/>
      <c r="J40" s="509"/>
      <c r="K40" s="509"/>
      <c r="L40" s="509"/>
      <c r="M40" s="509"/>
      <c r="N40" s="509"/>
      <c r="O40" s="510"/>
      <c r="P40" s="510"/>
      <c r="Q40" s="510"/>
      <c r="R40" s="510"/>
      <c r="S40" s="510"/>
      <c r="T40" s="510"/>
      <c r="U40" s="509"/>
      <c r="V40" s="509"/>
      <c r="W40" s="509"/>
      <c r="X40" s="509"/>
      <c r="Y40" s="509"/>
      <c r="Z40" s="509"/>
      <c r="AA40" s="509"/>
      <c r="AB40" s="509"/>
      <c r="AC40" s="509"/>
      <c r="AD40" s="511"/>
      <c r="AE40" s="473"/>
      <c r="AF40" s="473"/>
    </row>
    <row r="41" spans="1:32" s="474" customFormat="1" ht="12.75" customHeight="1" x14ac:dyDescent="0.2">
      <c r="A41" s="469"/>
      <c r="B41" s="512"/>
      <c r="C41" s="513"/>
      <c r="D41" s="513"/>
      <c r="E41" s="513"/>
      <c r="F41" s="513"/>
      <c r="G41" s="513"/>
      <c r="H41" s="513"/>
      <c r="I41" s="513"/>
      <c r="J41" s="513"/>
      <c r="K41" s="513"/>
      <c r="L41" s="513"/>
      <c r="M41" s="513"/>
      <c r="N41" s="513"/>
      <c r="O41" s="506"/>
      <c r="P41" s="506"/>
      <c r="Q41" s="506"/>
      <c r="R41" s="506"/>
      <c r="S41" s="506"/>
      <c r="T41" s="506"/>
      <c r="U41" s="513"/>
      <c r="V41" s="513"/>
      <c r="W41" s="513"/>
      <c r="X41" s="513"/>
      <c r="Y41" s="513"/>
      <c r="Z41" s="513"/>
      <c r="AA41" s="513"/>
      <c r="AB41" s="513"/>
      <c r="AC41" s="513"/>
      <c r="AD41" s="514"/>
      <c r="AE41" s="473"/>
      <c r="AF41" s="473"/>
    </row>
    <row r="42" spans="1:32" s="474" customFormat="1" ht="20.25" customHeight="1" x14ac:dyDescent="0.2">
      <c r="A42" s="469"/>
      <c r="B42" s="499" t="s">
        <v>663</v>
      </c>
      <c r="C42" s="500"/>
      <c r="D42" s="500"/>
      <c r="E42" s="500"/>
      <c r="F42" s="501"/>
      <c r="G42" s="501"/>
      <c r="H42" s="501"/>
      <c r="I42" s="501"/>
      <c r="J42" s="502"/>
      <c r="K42" s="503"/>
      <c r="L42" s="504"/>
      <c r="M42" s="504"/>
      <c r="N42" s="503" t="s">
        <v>661</v>
      </c>
      <c r="O42" s="505" t="s">
        <v>664</v>
      </c>
      <c r="P42" s="506"/>
      <c r="Q42" s="506"/>
      <c r="R42" s="506"/>
      <c r="S42" s="506"/>
      <c r="T42" s="506"/>
      <c r="U42" s="501"/>
      <c r="V42" s="501"/>
      <c r="W42" s="501"/>
      <c r="X42" s="501"/>
      <c r="Y42" s="501"/>
      <c r="Z42" s="501"/>
      <c r="AA42" s="501"/>
      <c r="AB42" s="501"/>
      <c r="AC42" s="501"/>
      <c r="AD42" s="507"/>
      <c r="AE42" s="473"/>
      <c r="AF42" s="473"/>
    </row>
    <row r="43" spans="1:32" s="474" customFormat="1" ht="12.75" customHeight="1" x14ac:dyDescent="0.2">
      <c r="A43" s="469"/>
      <c r="B43" s="508"/>
      <c r="C43" s="509"/>
      <c r="D43" s="509"/>
      <c r="E43" s="509"/>
      <c r="F43" s="509"/>
      <c r="G43" s="509"/>
      <c r="H43" s="509"/>
      <c r="I43" s="509"/>
      <c r="J43" s="509"/>
      <c r="K43" s="509"/>
      <c r="L43" s="509"/>
      <c r="M43" s="509"/>
      <c r="N43" s="509"/>
      <c r="O43" s="510"/>
      <c r="P43" s="510"/>
      <c r="Q43" s="510"/>
      <c r="R43" s="510"/>
      <c r="S43" s="510"/>
      <c r="T43" s="510"/>
      <c r="U43" s="509"/>
      <c r="V43" s="509"/>
      <c r="W43" s="509"/>
      <c r="X43" s="509"/>
      <c r="Y43" s="509"/>
      <c r="Z43" s="509"/>
      <c r="AA43" s="509"/>
      <c r="AB43" s="509"/>
      <c r="AC43" s="509"/>
      <c r="AD43" s="511"/>
      <c r="AE43" s="473"/>
      <c r="AF43" s="473"/>
    </row>
    <row r="44" spans="1:32" s="474" customFormat="1" ht="12" customHeight="1" x14ac:dyDescent="0.25">
      <c r="A44" s="469"/>
      <c r="B44" s="515"/>
      <c r="C44" s="516"/>
      <c r="D44" s="516"/>
      <c r="E44" s="516"/>
      <c r="F44" s="516"/>
      <c r="G44" s="516"/>
      <c r="H44" s="516"/>
      <c r="I44" s="516"/>
      <c r="J44" s="516"/>
      <c r="K44" s="516"/>
      <c r="L44" s="516"/>
      <c r="M44" s="516"/>
      <c r="N44" s="516"/>
      <c r="O44" s="517"/>
      <c r="P44" s="517"/>
      <c r="Q44" s="517"/>
      <c r="R44" s="517"/>
      <c r="S44" s="517"/>
      <c r="T44" s="517"/>
      <c r="U44" s="516"/>
      <c r="V44" s="516"/>
      <c r="W44" s="516"/>
      <c r="X44" s="516"/>
      <c r="Y44" s="516"/>
      <c r="Z44" s="516"/>
      <c r="AA44" s="516"/>
      <c r="AB44" s="516"/>
      <c r="AC44" s="516"/>
      <c r="AD44" s="518"/>
      <c r="AE44" s="473"/>
      <c r="AF44" s="473"/>
    </row>
    <row r="45" spans="1:32" s="474" customFormat="1" ht="13.5" customHeight="1" x14ac:dyDescent="0.25">
      <c r="A45" s="469"/>
      <c r="B45" s="519"/>
      <c r="C45" s="504"/>
      <c r="D45" s="504"/>
      <c r="E45" s="504"/>
      <c r="F45" s="504"/>
      <c r="G45" s="504"/>
      <c r="H45" s="504"/>
      <c r="I45" s="504"/>
      <c r="J45" s="504"/>
      <c r="K45" s="504"/>
      <c r="L45" s="504"/>
      <c r="M45" s="504"/>
      <c r="N45" s="520"/>
      <c r="O45" s="521"/>
      <c r="P45" s="521"/>
      <c r="Q45" s="521"/>
      <c r="R45" s="521"/>
      <c r="S45" s="521"/>
      <c r="T45" s="521"/>
      <c r="U45" s="504"/>
      <c r="V45" s="504"/>
      <c r="W45" s="504"/>
      <c r="X45" s="504"/>
      <c r="Y45" s="504"/>
      <c r="Z45" s="504"/>
      <c r="AA45" s="504"/>
      <c r="AB45" s="504"/>
      <c r="AC45" s="504"/>
      <c r="AD45" s="522"/>
      <c r="AE45" s="473"/>
      <c r="AF45" s="473"/>
    </row>
    <row r="46" spans="1:32" s="474" customFormat="1" ht="18" customHeight="1" x14ac:dyDescent="0.25">
      <c r="A46" s="469"/>
      <c r="B46" s="519" t="s">
        <v>563</v>
      </c>
      <c r="C46" s="523"/>
      <c r="D46" s="504"/>
      <c r="E46" s="504"/>
      <c r="F46" s="504"/>
      <c r="G46" s="504"/>
      <c r="H46" s="504"/>
      <c r="I46" s="504"/>
      <c r="J46" s="504"/>
      <c r="K46" s="504"/>
      <c r="L46" s="504"/>
      <c r="M46" s="504"/>
      <c r="N46" s="520" t="s">
        <v>661</v>
      </c>
      <c r="O46" s="521" t="str">
        <f>UPPER(CONCATENATE(Q29, ".", R29, ".", S29,". ", (VLOOKUP(S29,daftar2, 4, FALSE))))</f>
        <v>1.01.03.1.01.03.01.030. PENINGKATAN SARANA DAN PRASARANAN APARATUR</v>
      </c>
      <c r="P46" s="521"/>
      <c r="Q46" s="521"/>
      <c r="R46" s="521"/>
      <c r="S46" s="521"/>
      <c r="T46" s="521"/>
      <c r="U46" s="504"/>
      <c r="V46" s="504"/>
      <c r="W46" s="504"/>
      <c r="X46" s="504"/>
      <c r="Y46" s="504"/>
      <c r="Z46" s="504"/>
      <c r="AA46" s="504"/>
      <c r="AB46" s="504"/>
      <c r="AC46" s="504"/>
      <c r="AD46" s="522"/>
      <c r="AE46" s="473"/>
      <c r="AF46" s="473"/>
    </row>
    <row r="47" spans="1:32" s="474" customFormat="1" ht="18" customHeight="1" x14ac:dyDescent="0.25">
      <c r="A47" s="469"/>
      <c r="B47" s="524"/>
      <c r="C47" s="525"/>
      <c r="D47" s="525"/>
      <c r="E47" s="504"/>
      <c r="F47" s="504"/>
      <c r="G47" s="504"/>
      <c r="H47" s="504"/>
      <c r="I47" s="504"/>
      <c r="J47" s="504"/>
      <c r="K47" s="504"/>
      <c r="L47" s="504"/>
      <c r="M47" s="504"/>
      <c r="N47" s="520"/>
      <c r="O47" s="521"/>
      <c r="P47" s="521"/>
      <c r="Q47" s="521"/>
      <c r="R47" s="521"/>
      <c r="S47" s="521"/>
      <c r="T47" s="521"/>
      <c r="U47" s="504"/>
      <c r="V47" s="504"/>
      <c r="W47" s="504"/>
      <c r="X47" s="504"/>
      <c r="Y47" s="504"/>
      <c r="Z47" s="504"/>
      <c r="AA47" s="504"/>
      <c r="AB47" s="504"/>
      <c r="AC47" s="504"/>
      <c r="AD47" s="522"/>
      <c r="AE47" s="473"/>
      <c r="AF47" s="473"/>
    </row>
    <row r="48" spans="1:32" s="474" customFormat="1" ht="18" customHeight="1" x14ac:dyDescent="0.25">
      <c r="A48" s="469"/>
      <c r="B48" s="524"/>
      <c r="C48" s="525"/>
      <c r="D48" s="525"/>
      <c r="E48" s="504"/>
      <c r="F48" s="504"/>
      <c r="G48" s="504"/>
      <c r="H48" s="504"/>
      <c r="I48" s="504"/>
      <c r="J48" s="504"/>
      <c r="K48" s="504"/>
      <c r="L48" s="504"/>
      <c r="M48" s="504"/>
      <c r="N48" s="520"/>
      <c r="O48" s="521"/>
      <c r="P48" s="521"/>
      <c r="Q48" s="521"/>
      <c r="R48" s="521"/>
      <c r="S48" s="521"/>
      <c r="T48" s="521"/>
      <c r="U48" s="504"/>
      <c r="V48" s="504"/>
      <c r="W48" s="504"/>
      <c r="X48" s="504"/>
      <c r="Y48" s="504"/>
      <c r="Z48" s="504"/>
      <c r="AA48" s="504"/>
      <c r="AB48" s="504"/>
      <c r="AC48" s="504"/>
      <c r="AD48" s="522"/>
      <c r="AE48" s="473"/>
      <c r="AF48" s="473"/>
    </row>
    <row r="49" spans="1:32" s="474" customFormat="1" ht="18" customHeight="1" x14ac:dyDescent="0.25">
      <c r="A49" s="469"/>
      <c r="B49" s="519" t="s">
        <v>564</v>
      </c>
      <c r="C49" s="523"/>
      <c r="D49" s="525"/>
      <c r="E49" s="504"/>
      <c r="F49" s="504"/>
      <c r="G49" s="504"/>
      <c r="H49" s="504"/>
      <c r="I49" s="504"/>
      <c r="J49" s="504"/>
      <c r="K49" s="504"/>
      <c r="L49" s="504"/>
      <c r="M49" s="504"/>
      <c r="N49" s="520" t="s">
        <v>661</v>
      </c>
      <c r="O49" s="622" t="str">
        <f>UPPER(CONCATENATE(Q29, ".", R29, ".", S29,".",  T29, ". ", (VLOOKUP(AG29,daftar2, 4, FALSE))))</f>
        <v>1.01.03.1.01.03.01.030.0001. PEMELIHARAAN RUTIN/BERKALA GEDUNG KANTOR</v>
      </c>
      <c r="P49" s="622"/>
      <c r="Q49" s="622"/>
      <c r="R49" s="622"/>
      <c r="S49" s="622"/>
      <c r="T49" s="622"/>
      <c r="U49" s="622"/>
      <c r="V49" s="622"/>
      <c r="W49" s="622"/>
      <c r="X49" s="622"/>
      <c r="Y49" s="622"/>
      <c r="Z49" s="622"/>
      <c r="AA49" s="622"/>
      <c r="AB49" s="622"/>
      <c r="AC49" s="622"/>
      <c r="AD49" s="623"/>
      <c r="AE49" s="473"/>
      <c r="AF49" s="473"/>
    </row>
    <row r="50" spans="1:32" s="474" customFormat="1" ht="18" customHeight="1" x14ac:dyDescent="0.25">
      <c r="A50" s="469"/>
      <c r="B50" s="519"/>
      <c r="C50" s="523"/>
      <c r="D50" s="525"/>
      <c r="E50" s="504"/>
      <c r="F50" s="504"/>
      <c r="G50" s="504"/>
      <c r="H50" s="504"/>
      <c r="I50" s="504"/>
      <c r="J50" s="504"/>
      <c r="K50" s="504"/>
      <c r="L50" s="504"/>
      <c r="M50" s="504"/>
      <c r="N50" s="520"/>
      <c r="O50" s="622"/>
      <c r="P50" s="622"/>
      <c r="Q50" s="622"/>
      <c r="R50" s="622"/>
      <c r="S50" s="622"/>
      <c r="T50" s="622"/>
      <c r="U50" s="622"/>
      <c r="V50" s="622"/>
      <c r="W50" s="622"/>
      <c r="X50" s="622"/>
      <c r="Y50" s="622"/>
      <c r="Z50" s="622"/>
      <c r="AA50" s="622"/>
      <c r="AB50" s="622"/>
      <c r="AC50" s="622"/>
      <c r="AD50" s="623"/>
      <c r="AE50" s="473"/>
      <c r="AF50" s="473"/>
    </row>
    <row r="51" spans="1:32" s="474" customFormat="1" ht="18" customHeight="1" x14ac:dyDescent="0.25">
      <c r="A51" s="469"/>
      <c r="B51" s="519"/>
      <c r="C51" s="523"/>
      <c r="D51" s="525"/>
      <c r="E51" s="504"/>
      <c r="F51" s="504"/>
      <c r="G51" s="504"/>
      <c r="H51" s="504"/>
      <c r="I51" s="504"/>
      <c r="J51" s="504"/>
      <c r="K51" s="504"/>
      <c r="L51" s="504"/>
      <c r="M51" s="504"/>
      <c r="N51" s="520"/>
      <c r="O51" s="521"/>
      <c r="P51" s="521"/>
      <c r="Q51" s="521"/>
      <c r="R51" s="521"/>
      <c r="S51" s="521"/>
      <c r="T51" s="521"/>
      <c r="U51" s="504"/>
      <c r="V51" s="504"/>
      <c r="W51" s="504"/>
      <c r="X51" s="504"/>
      <c r="Y51" s="504"/>
      <c r="Z51" s="504"/>
      <c r="AA51" s="504"/>
      <c r="AB51" s="504"/>
      <c r="AC51" s="504"/>
      <c r="AD51" s="522"/>
      <c r="AE51" s="473"/>
      <c r="AF51" s="473"/>
    </row>
    <row r="52" spans="1:32" s="474" customFormat="1" ht="18" customHeight="1" x14ac:dyDescent="0.25">
      <c r="A52" s="469"/>
      <c r="B52" s="519" t="s">
        <v>665</v>
      </c>
      <c r="C52" s="523"/>
      <c r="D52" s="525"/>
      <c r="E52" s="504"/>
      <c r="F52" s="504"/>
      <c r="G52" s="504"/>
      <c r="H52" s="504"/>
      <c r="I52" s="504"/>
      <c r="J52" s="504"/>
      <c r="K52" s="504"/>
      <c r="L52" s="504"/>
      <c r="M52" s="504"/>
      <c r="N52" s="520" t="s">
        <v>661</v>
      </c>
      <c r="O52" s="521" t="s">
        <v>559</v>
      </c>
      <c r="P52" s="521"/>
      <c r="Q52" s="521"/>
      <c r="R52" s="521"/>
      <c r="S52" s="521"/>
      <c r="T52" s="521"/>
      <c r="U52" s="504"/>
      <c r="V52" s="504"/>
      <c r="W52" s="504"/>
      <c r="X52" s="504"/>
      <c r="Y52" s="504"/>
      <c r="Z52" s="504"/>
      <c r="AA52" s="504"/>
      <c r="AB52" s="504"/>
      <c r="AC52" s="504"/>
      <c r="AD52" s="522"/>
      <c r="AE52" s="473"/>
      <c r="AF52" s="473"/>
    </row>
    <row r="53" spans="1:32" s="474" customFormat="1" ht="18" customHeight="1" x14ac:dyDescent="0.25">
      <c r="A53" s="469"/>
      <c r="B53" s="519"/>
      <c r="C53" s="523"/>
      <c r="D53" s="525"/>
      <c r="E53" s="504"/>
      <c r="F53" s="504"/>
      <c r="G53" s="504"/>
      <c r="H53" s="504"/>
      <c r="I53" s="504"/>
      <c r="J53" s="504"/>
      <c r="K53" s="504"/>
      <c r="L53" s="504"/>
      <c r="M53" s="504"/>
      <c r="N53" s="520"/>
      <c r="O53" s="521"/>
      <c r="P53" s="521"/>
      <c r="Q53" s="521"/>
      <c r="R53" s="521"/>
      <c r="S53" s="521"/>
      <c r="T53" s="521"/>
      <c r="U53" s="504"/>
      <c r="V53" s="504"/>
      <c r="W53" s="504"/>
      <c r="X53" s="504"/>
      <c r="Y53" s="504"/>
      <c r="Z53" s="504"/>
      <c r="AA53" s="504"/>
      <c r="AB53" s="504"/>
      <c r="AC53" s="504"/>
      <c r="AD53" s="522"/>
      <c r="AE53" s="473"/>
      <c r="AF53" s="473"/>
    </row>
    <row r="54" spans="1:32" s="474" customFormat="1" ht="18" customHeight="1" x14ac:dyDescent="0.25">
      <c r="A54" s="469"/>
      <c r="B54" s="519" t="s">
        <v>666</v>
      </c>
      <c r="C54" s="523"/>
      <c r="D54" s="525"/>
      <c r="E54" s="504"/>
      <c r="F54" s="504"/>
      <c r="G54" s="504"/>
      <c r="H54" s="504"/>
      <c r="I54" s="504"/>
      <c r="J54" s="504"/>
      <c r="K54" s="504"/>
      <c r="L54" s="504"/>
      <c r="M54" s="504"/>
      <c r="N54" s="520" t="s">
        <v>661</v>
      </c>
      <c r="O54" s="521" t="s">
        <v>667</v>
      </c>
      <c r="P54" s="521"/>
      <c r="Q54" s="521"/>
      <c r="R54" s="521"/>
      <c r="S54" s="521"/>
      <c r="T54" s="521"/>
      <c r="U54" s="504"/>
      <c r="V54" s="504"/>
      <c r="W54" s="504"/>
      <c r="X54" s="504"/>
      <c r="Y54" s="504"/>
      <c r="Z54" s="504"/>
      <c r="AA54" s="504"/>
      <c r="AB54" s="504"/>
      <c r="AC54" s="504"/>
      <c r="AD54" s="522"/>
      <c r="AE54" s="473"/>
      <c r="AF54" s="473"/>
    </row>
    <row r="55" spans="1:32" s="474" customFormat="1" ht="18" customHeight="1" x14ac:dyDescent="0.25">
      <c r="A55" s="469"/>
      <c r="B55" s="519"/>
      <c r="C55" s="523"/>
      <c r="D55" s="525"/>
      <c r="E55" s="504"/>
      <c r="F55" s="504"/>
      <c r="G55" s="504"/>
      <c r="H55" s="504"/>
      <c r="I55" s="504"/>
      <c r="J55" s="504"/>
      <c r="K55" s="504"/>
      <c r="L55" s="504"/>
      <c r="M55" s="504"/>
      <c r="N55" s="520"/>
      <c r="O55" s="521"/>
      <c r="P55" s="521"/>
      <c r="Q55" s="521"/>
      <c r="R55" s="521"/>
      <c r="S55" s="521"/>
      <c r="T55" s="521"/>
      <c r="U55" s="504"/>
      <c r="V55" s="504"/>
      <c r="W55" s="504"/>
      <c r="X55" s="504"/>
      <c r="Y55" s="504"/>
      <c r="Z55" s="504"/>
      <c r="AA55" s="504"/>
      <c r="AB55" s="504"/>
      <c r="AC55" s="504"/>
      <c r="AD55" s="522"/>
      <c r="AE55" s="473"/>
      <c r="AF55" s="473"/>
    </row>
    <row r="56" spans="1:32" s="474" customFormat="1" ht="18" customHeight="1" x14ac:dyDescent="0.25">
      <c r="A56" s="469"/>
      <c r="B56" s="519" t="s">
        <v>668</v>
      </c>
      <c r="C56" s="523"/>
      <c r="D56" s="525"/>
      <c r="E56" s="504"/>
      <c r="F56" s="504"/>
      <c r="G56" s="504"/>
      <c r="H56" s="504"/>
      <c r="I56" s="504"/>
      <c r="J56" s="504"/>
      <c r="K56" s="504"/>
      <c r="L56" s="504"/>
      <c r="M56" s="504"/>
      <c r="N56" s="520" t="s">
        <v>661</v>
      </c>
      <c r="O56" s="624">
        <f>VALUE(VLOOKUP(AG29,daftar2, 11, FALSE))</f>
        <v>1500000000</v>
      </c>
      <c r="P56" s="624"/>
      <c r="Q56" s="624"/>
      <c r="R56" s="624"/>
      <c r="S56" s="624"/>
      <c r="T56" s="624"/>
      <c r="U56" s="624"/>
      <c r="V56" s="624"/>
      <c r="W56" s="624"/>
      <c r="X56" s="624"/>
      <c r="Y56" s="624"/>
      <c r="Z56" s="624"/>
      <c r="AA56" s="624"/>
      <c r="AB56" s="624"/>
      <c r="AC56" s="624"/>
      <c r="AD56" s="625"/>
      <c r="AE56" s="473"/>
      <c r="AF56" s="473"/>
    </row>
    <row r="57" spans="1:32" s="474" customFormat="1" ht="18" customHeight="1" x14ac:dyDescent="0.25">
      <c r="A57" s="469"/>
      <c r="B57" s="519"/>
      <c r="C57" s="523"/>
      <c r="D57" s="525"/>
      <c r="E57" s="504"/>
      <c r="F57" s="504"/>
      <c r="G57" s="504"/>
      <c r="H57" s="504"/>
      <c r="I57" s="504"/>
      <c r="J57" s="504"/>
      <c r="K57" s="504"/>
      <c r="L57" s="504"/>
      <c r="M57" s="504"/>
      <c r="N57" s="520"/>
      <c r="O57" s="526"/>
      <c r="P57" s="526"/>
      <c r="Q57" s="521"/>
      <c r="R57" s="521"/>
      <c r="S57" s="521"/>
      <c r="T57" s="521"/>
      <c r="U57" s="504"/>
      <c r="V57" s="504"/>
      <c r="W57" s="504"/>
      <c r="X57" s="504"/>
      <c r="Y57" s="504"/>
      <c r="Z57" s="504"/>
      <c r="AA57" s="504"/>
      <c r="AB57" s="504"/>
      <c r="AC57" s="504"/>
      <c r="AD57" s="522"/>
      <c r="AE57" s="473"/>
      <c r="AF57" s="473"/>
    </row>
    <row r="58" spans="1:32" ht="18" customHeight="1" x14ac:dyDescent="0.25">
      <c r="B58" s="519" t="s">
        <v>669</v>
      </c>
      <c r="C58" s="523"/>
      <c r="D58" s="525"/>
      <c r="E58" s="504"/>
      <c r="F58" s="504"/>
      <c r="G58" s="504"/>
      <c r="H58" s="504"/>
      <c r="I58" s="504"/>
      <c r="J58" s="504"/>
      <c r="K58" s="504"/>
      <c r="L58" s="504"/>
      <c r="M58" s="504"/>
      <c r="N58" s="520" t="s">
        <v>661</v>
      </c>
      <c r="O58" s="626" t="str">
        <f>UPPER([2]!terbilang(O56))</f>
        <v>SATU MILYAR LIMA RATUS JUTA RUPIAH</v>
      </c>
      <c r="P58" s="626"/>
      <c r="Q58" s="626"/>
      <c r="R58" s="626"/>
      <c r="S58" s="626"/>
      <c r="T58" s="626"/>
      <c r="U58" s="626"/>
      <c r="V58" s="626"/>
      <c r="W58" s="626"/>
      <c r="X58" s="626"/>
      <c r="Y58" s="626"/>
      <c r="Z58" s="626"/>
      <c r="AA58" s="626"/>
      <c r="AB58" s="626"/>
      <c r="AC58" s="626"/>
      <c r="AD58" s="627"/>
    </row>
    <row r="59" spans="1:32" ht="18" customHeight="1" x14ac:dyDescent="0.2">
      <c r="B59" s="524"/>
      <c r="C59" s="525"/>
      <c r="D59" s="525"/>
      <c r="E59" s="504"/>
      <c r="F59" s="504"/>
      <c r="G59" s="504"/>
      <c r="H59" s="504"/>
      <c r="I59" s="504"/>
      <c r="J59" s="504"/>
      <c r="K59" s="504"/>
      <c r="L59" s="504"/>
      <c r="M59" s="504"/>
      <c r="N59" s="520"/>
      <c r="O59" s="626"/>
      <c r="P59" s="626"/>
      <c r="Q59" s="626"/>
      <c r="R59" s="626"/>
      <c r="S59" s="626"/>
      <c r="T59" s="626"/>
      <c r="U59" s="626"/>
      <c r="V59" s="626"/>
      <c r="W59" s="626"/>
      <c r="X59" s="626"/>
      <c r="Y59" s="626"/>
      <c r="Z59" s="626"/>
      <c r="AA59" s="626"/>
      <c r="AB59" s="626"/>
      <c r="AC59" s="626"/>
      <c r="AD59" s="627"/>
    </row>
    <row r="60" spans="1:32" s="474" customFormat="1" ht="18" customHeight="1" x14ac:dyDescent="0.25">
      <c r="A60" s="469"/>
      <c r="B60" s="519" t="s">
        <v>670</v>
      </c>
      <c r="C60" s="523"/>
      <c r="D60" s="525"/>
      <c r="E60" s="504"/>
      <c r="F60" s="504"/>
      <c r="G60" s="504"/>
      <c r="H60" s="504"/>
      <c r="I60" s="504"/>
      <c r="J60" s="504"/>
      <c r="K60" s="504"/>
      <c r="L60" s="504"/>
      <c r="M60" s="504"/>
      <c r="N60" s="520"/>
      <c r="O60" s="521"/>
      <c r="P60" s="521"/>
      <c r="Q60" s="521"/>
      <c r="R60" s="521"/>
      <c r="S60" s="521"/>
      <c r="T60" s="521"/>
      <c r="U60" s="504"/>
      <c r="V60" s="504"/>
      <c r="W60" s="504"/>
      <c r="X60" s="504"/>
      <c r="Y60" s="504"/>
      <c r="Z60" s="504"/>
      <c r="AA60" s="504"/>
      <c r="AB60" s="504"/>
      <c r="AC60" s="504"/>
      <c r="AD60" s="522"/>
      <c r="AE60" s="473"/>
      <c r="AF60" s="473"/>
    </row>
    <row r="61" spans="1:32" ht="18" customHeight="1" x14ac:dyDescent="0.25">
      <c r="B61" s="519" t="s">
        <v>671</v>
      </c>
      <c r="C61" s="523"/>
      <c r="D61" s="525"/>
      <c r="E61" s="504"/>
      <c r="F61" s="504"/>
      <c r="G61" s="504"/>
      <c r="H61" s="504"/>
      <c r="I61" s="504"/>
      <c r="J61" s="504"/>
      <c r="K61" s="504"/>
      <c r="L61" s="504"/>
      <c r="M61" s="504"/>
      <c r="N61" s="520"/>
      <c r="O61" s="521"/>
      <c r="P61" s="521"/>
      <c r="Q61" s="521"/>
      <c r="R61" s="521"/>
      <c r="S61" s="521"/>
      <c r="T61" s="521"/>
      <c r="U61" s="504"/>
      <c r="V61" s="504"/>
      <c r="W61" s="504"/>
      <c r="X61" s="504"/>
      <c r="Y61" s="504"/>
      <c r="Z61" s="504"/>
      <c r="AA61" s="504"/>
      <c r="AB61" s="504"/>
      <c r="AC61" s="504"/>
      <c r="AD61" s="522"/>
    </row>
    <row r="62" spans="1:32" s="467" customFormat="1" ht="18" customHeight="1" x14ac:dyDescent="0.25">
      <c r="A62" s="465"/>
      <c r="B62" s="519"/>
      <c r="C62" s="523"/>
      <c r="D62" s="525"/>
      <c r="E62" s="504"/>
      <c r="F62" s="504"/>
      <c r="G62" s="504"/>
      <c r="H62" s="504"/>
      <c r="I62" s="504"/>
      <c r="J62" s="504"/>
      <c r="K62" s="504"/>
      <c r="L62" s="504"/>
      <c r="M62" s="504"/>
      <c r="N62" s="520"/>
      <c r="O62" s="521"/>
      <c r="P62" s="521"/>
      <c r="Q62" s="521"/>
      <c r="R62" s="521"/>
      <c r="S62" s="521"/>
      <c r="T62" s="521"/>
      <c r="U62" s="504"/>
      <c r="V62" s="504"/>
      <c r="W62" s="504"/>
      <c r="X62" s="504"/>
      <c r="Y62" s="504"/>
      <c r="Z62" s="504"/>
      <c r="AA62" s="504"/>
      <c r="AB62" s="504"/>
      <c r="AC62" s="504"/>
      <c r="AD62" s="522"/>
    </row>
    <row r="63" spans="1:32" s="467" customFormat="1" ht="18" customHeight="1" x14ac:dyDescent="0.25">
      <c r="A63" s="465"/>
      <c r="B63" s="519" t="s">
        <v>672</v>
      </c>
      <c r="C63" s="523"/>
      <c r="D63" s="525"/>
      <c r="E63" s="504"/>
      <c r="F63" s="504"/>
      <c r="G63" s="504"/>
      <c r="H63" s="504"/>
      <c r="I63" s="504"/>
      <c r="J63" s="504"/>
      <c r="K63" s="504"/>
      <c r="L63" s="504"/>
      <c r="M63" s="504"/>
      <c r="N63" s="520" t="s">
        <v>661</v>
      </c>
      <c r="O63" s="521" t="s">
        <v>673</v>
      </c>
      <c r="P63" s="521"/>
      <c r="Q63" s="521"/>
      <c r="R63" s="521"/>
      <c r="S63" s="521"/>
      <c r="T63" s="521"/>
      <c r="U63" s="504"/>
      <c r="V63" s="504"/>
      <c r="W63" s="504"/>
      <c r="X63" s="504"/>
      <c r="Y63" s="504"/>
      <c r="Z63" s="504"/>
      <c r="AA63" s="504"/>
      <c r="AB63" s="504"/>
      <c r="AC63" s="504"/>
      <c r="AD63" s="522"/>
    </row>
    <row r="64" spans="1:32" s="467" customFormat="1" ht="18" customHeight="1" x14ac:dyDescent="0.25">
      <c r="A64" s="465"/>
      <c r="B64" s="519"/>
      <c r="C64" s="523"/>
      <c r="D64" s="525"/>
      <c r="E64" s="504"/>
      <c r="F64" s="504"/>
      <c r="G64" s="504"/>
      <c r="H64" s="504"/>
      <c r="I64" s="504"/>
      <c r="J64" s="504"/>
      <c r="K64" s="504"/>
      <c r="L64" s="504"/>
      <c r="M64" s="504"/>
      <c r="N64" s="520"/>
      <c r="O64" s="521"/>
      <c r="P64" s="521"/>
      <c r="Q64" s="521"/>
      <c r="R64" s="521"/>
      <c r="S64" s="521"/>
      <c r="T64" s="521"/>
      <c r="U64" s="504"/>
      <c r="V64" s="504"/>
      <c r="W64" s="504"/>
      <c r="X64" s="504"/>
      <c r="Y64" s="504"/>
      <c r="Z64" s="504"/>
      <c r="AA64" s="504"/>
      <c r="AB64" s="504"/>
      <c r="AC64" s="504"/>
      <c r="AD64" s="522"/>
    </row>
    <row r="65" spans="1:30" s="467" customFormat="1" ht="18" customHeight="1" x14ac:dyDescent="0.25">
      <c r="A65" s="465"/>
      <c r="B65" s="519" t="s">
        <v>674</v>
      </c>
      <c r="C65" s="523"/>
      <c r="D65" s="525"/>
      <c r="E65" s="504"/>
      <c r="F65" s="504"/>
      <c r="G65" s="504"/>
      <c r="H65" s="504"/>
      <c r="I65" s="504"/>
      <c r="J65" s="504"/>
      <c r="K65" s="504"/>
      <c r="L65" s="504"/>
      <c r="M65" s="504"/>
      <c r="N65" s="520" t="s">
        <v>661</v>
      </c>
      <c r="O65" s="521" t="s">
        <v>675</v>
      </c>
      <c r="P65" s="521"/>
      <c r="Q65" s="521"/>
      <c r="R65" s="521"/>
      <c r="S65" s="521"/>
      <c r="T65" s="521"/>
      <c r="U65" s="504"/>
      <c r="V65" s="504"/>
      <c r="W65" s="504"/>
      <c r="X65" s="504"/>
      <c r="Y65" s="504"/>
      <c r="Z65" s="504"/>
      <c r="AA65" s="504"/>
      <c r="AB65" s="504"/>
      <c r="AC65" s="504"/>
      <c r="AD65" s="522"/>
    </row>
    <row r="66" spans="1:30" s="467" customFormat="1" ht="18" customHeight="1" x14ac:dyDescent="0.25">
      <c r="A66" s="465"/>
      <c r="B66" s="524"/>
      <c r="C66" s="525"/>
      <c r="D66" s="525"/>
      <c r="E66" s="504"/>
      <c r="F66" s="504"/>
      <c r="G66" s="504"/>
      <c r="H66" s="504"/>
      <c r="I66" s="504"/>
      <c r="J66" s="504"/>
      <c r="K66" s="504"/>
      <c r="L66" s="504"/>
      <c r="M66" s="504"/>
      <c r="N66" s="520"/>
      <c r="O66" s="504"/>
      <c r="P66" s="504"/>
      <c r="Q66" s="521"/>
      <c r="R66" s="521"/>
      <c r="S66" s="521"/>
      <c r="T66" s="521"/>
      <c r="U66" s="504"/>
      <c r="V66" s="504"/>
      <c r="W66" s="504"/>
      <c r="X66" s="504"/>
      <c r="Y66" s="504"/>
      <c r="Z66" s="504"/>
      <c r="AA66" s="504"/>
      <c r="AB66" s="504"/>
      <c r="AC66" s="504"/>
      <c r="AD66" s="522"/>
    </row>
    <row r="67" spans="1:30" s="467" customFormat="1" ht="18" customHeight="1" x14ac:dyDescent="0.25">
      <c r="A67" s="465"/>
      <c r="B67" s="519" t="s">
        <v>676</v>
      </c>
      <c r="C67" s="523"/>
      <c r="D67" s="525"/>
      <c r="E67" s="504"/>
      <c r="F67" s="504"/>
      <c r="G67" s="504"/>
      <c r="H67" s="504"/>
      <c r="I67" s="504"/>
      <c r="J67" s="504"/>
      <c r="K67" s="504"/>
      <c r="L67" s="504"/>
      <c r="M67" s="504"/>
      <c r="N67" s="520" t="s">
        <v>661</v>
      </c>
      <c r="O67" s="521" t="s">
        <v>677</v>
      </c>
      <c r="P67" s="504"/>
      <c r="Q67" s="521"/>
      <c r="R67" s="521"/>
      <c r="S67" s="521"/>
      <c r="T67" s="521"/>
      <c r="U67" s="504"/>
      <c r="V67" s="504"/>
      <c r="W67" s="504"/>
      <c r="X67" s="504"/>
      <c r="Y67" s="504"/>
      <c r="Z67" s="504"/>
      <c r="AA67" s="504"/>
      <c r="AB67" s="504"/>
      <c r="AC67" s="504"/>
      <c r="AD67" s="522"/>
    </row>
    <row r="68" spans="1:30" s="467" customFormat="1" ht="18" customHeight="1" x14ac:dyDescent="0.25">
      <c r="A68" s="465"/>
      <c r="B68" s="519"/>
      <c r="C68" s="525"/>
      <c r="D68" s="504"/>
      <c r="E68" s="504"/>
      <c r="F68" s="504"/>
      <c r="G68" s="504"/>
      <c r="H68" s="504"/>
      <c r="I68" s="504"/>
      <c r="J68" s="504"/>
      <c r="K68" s="504"/>
      <c r="L68" s="504"/>
      <c r="M68" s="504"/>
      <c r="N68" s="520"/>
      <c r="O68" s="521"/>
      <c r="P68" s="521"/>
      <c r="Q68" s="521"/>
      <c r="R68" s="521"/>
      <c r="S68" s="521"/>
      <c r="T68" s="521"/>
      <c r="U68" s="504"/>
      <c r="V68" s="504"/>
      <c r="W68" s="504"/>
      <c r="X68" s="504"/>
      <c r="Y68" s="504"/>
      <c r="Z68" s="504"/>
      <c r="AA68" s="504"/>
      <c r="AB68" s="504"/>
      <c r="AC68" s="504"/>
      <c r="AD68" s="522"/>
    </row>
    <row r="69" spans="1:30" s="467" customFormat="1" ht="18" customHeight="1" thickBot="1" x14ac:dyDescent="0.25">
      <c r="A69" s="465"/>
      <c r="B69" s="527"/>
      <c r="C69" s="528"/>
      <c r="D69" s="528"/>
      <c r="E69" s="528"/>
      <c r="F69" s="528"/>
      <c r="G69" s="528"/>
      <c r="H69" s="528"/>
      <c r="I69" s="528"/>
      <c r="J69" s="528"/>
      <c r="K69" s="528"/>
      <c r="L69" s="528"/>
      <c r="M69" s="528"/>
      <c r="N69" s="528"/>
      <c r="O69" s="528"/>
      <c r="P69" s="528"/>
      <c r="Q69" s="528"/>
      <c r="R69" s="528"/>
      <c r="S69" s="528"/>
      <c r="T69" s="528"/>
      <c r="U69" s="528"/>
      <c r="V69" s="528"/>
      <c r="W69" s="528"/>
      <c r="X69" s="528"/>
      <c r="Y69" s="528"/>
      <c r="Z69" s="528"/>
      <c r="AA69" s="528"/>
      <c r="AB69" s="528"/>
      <c r="AC69" s="528"/>
      <c r="AD69" s="529"/>
    </row>
  </sheetData>
  <mergeCells count="12">
    <mergeCell ref="O58:AD59"/>
    <mergeCell ref="G2:AC2"/>
    <mergeCell ref="G3:AC3"/>
    <mergeCell ref="B9:AD9"/>
    <mergeCell ref="B12:AD12"/>
    <mergeCell ref="B13:AD13"/>
    <mergeCell ref="B14:AD14"/>
    <mergeCell ref="B17:AD17"/>
    <mergeCell ref="B27:AD27"/>
    <mergeCell ref="B28:AD28"/>
    <mergeCell ref="O49:AD50"/>
    <mergeCell ref="O56:AD56"/>
  </mergeCells>
  <printOptions horizontalCentered="1" verticalCentered="1"/>
  <pageMargins left="0.78740157480314965" right="0.39370078740157483" top="0.94488188976377963" bottom="0.94488188976377963" header="0.31496062992125984" footer="0.31496062992125984"/>
  <pageSetup paperSize="200"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Pokir Awal</vt:lpstr>
      <vt:lpstr>Blm Tertampung</vt:lpstr>
      <vt:lpstr>Perubahan</vt:lpstr>
      <vt:lpstr>Prog</vt:lpstr>
      <vt:lpstr>29.01</vt:lpstr>
      <vt:lpstr>'29.01'!Print_Area</vt:lpstr>
      <vt:lpstr>'Blm Tertampung'!Print_Area</vt:lpstr>
      <vt:lpstr>Perubahan!Print_Area</vt:lpstr>
      <vt:lpstr>'Pokir Awal'!Print_Area</vt:lpstr>
      <vt:lpstr>Prog!Print_Area</vt:lpstr>
      <vt:lpstr>Perubahan!Print_Titles</vt:lpstr>
      <vt:lpstr>'Pokir Awal'!Print_Titles</vt:lpstr>
      <vt:lpstr>Prog!Print_Titles</vt:lpstr>
    </vt:vector>
  </TitlesOfParts>
  <Company>Prov. Sumatera Barat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 PU PR</dc:creator>
  <cp:lastModifiedBy>Program PU PR</cp:lastModifiedBy>
  <cp:lastPrinted>2018-09-24T03:42:11Z</cp:lastPrinted>
  <dcterms:created xsi:type="dcterms:W3CDTF">2018-09-06T07:52:34Z</dcterms:created>
  <dcterms:modified xsi:type="dcterms:W3CDTF">2018-11-13T04:44:57Z</dcterms:modified>
</cp:coreProperties>
</file>